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finestone/Documents/Zone Race /"/>
    </mc:Choice>
  </mc:AlternateContent>
  <xr:revisionPtr revIDLastSave="0" documentId="8_{FFD7DAD5-A1BD-544F-9848-16AA7149C7FD}" xr6:coauthVersionLast="47" xr6:coauthVersionMax="47" xr10:uidLastSave="{00000000-0000-0000-0000-000000000000}"/>
  <bookViews>
    <workbookView xWindow="1480" yWindow="1680" windowWidth="27240" windowHeight="16140" xr2:uid="{F38469CA-5FAD-B545-B12E-666A3797274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O35" i="1" s="1"/>
  <c r="J50" i="1"/>
  <c r="I50" i="1"/>
  <c r="J49" i="1"/>
  <c r="I49" i="1"/>
  <c r="J48" i="1"/>
  <c r="I48" i="1"/>
  <c r="J47" i="1"/>
  <c r="I47" i="1"/>
  <c r="J46" i="1"/>
  <c r="I46" i="1"/>
  <c r="J45" i="1"/>
  <c r="I45" i="1"/>
  <c r="O29" i="1" s="1"/>
  <c r="J44" i="1"/>
  <c r="I44" i="1"/>
  <c r="J43" i="1"/>
  <c r="I43" i="1"/>
  <c r="J42" i="1"/>
  <c r="I42" i="1"/>
  <c r="J41" i="1"/>
  <c r="I41" i="1"/>
  <c r="J40" i="1"/>
  <c r="I40" i="1"/>
  <c r="T24" i="1" s="1"/>
  <c r="J39" i="1"/>
  <c r="I39" i="1"/>
  <c r="J38" i="1"/>
  <c r="I38" i="1"/>
  <c r="T22" i="1" s="1"/>
  <c r="U22" i="1" s="1"/>
  <c r="J37" i="1"/>
  <c r="I37" i="1"/>
  <c r="J36" i="1"/>
  <c r="I36" i="1"/>
  <c r="J35" i="1"/>
  <c r="I35" i="1"/>
  <c r="O24" i="1" s="1"/>
  <c r="P24" i="1" s="1"/>
  <c r="O34" i="1"/>
  <c r="P34" i="1" s="1"/>
  <c r="J34" i="1"/>
  <c r="I34" i="1"/>
  <c r="Z33" i="1"/>
  <c r="O33" i="1"/>
  <c r="J33" i="1"/>
  <c r="I33" i="1"/>
  <c r="O22" i="1" s="1"/>
  <c r="AA32" i="1"/>
  <c r="Z32" i="1"/>
  <c r="J32" i="1"/>
  <c r="I32" i="1"/>
  <c r="Z31" i="1"/>
  <c r="AA31" i="1" s="1"/>
  <c r="O31" i="1"/>
  <c r="J31" i="1"/>
  <c r="I31" i="1"/>
  <c r="Z30" i="1"/>
  <c r="AA30" i="1" s="1"/>
  <c r="J30" i="1"/>
  <c r="I30" i="1"/>
  <c r="O19" i="1" s="1"/>
  <c r="Z29" i="1"/>
  <c r="AA29" i="1" s="1"/>
  <c r="J29" i="1"/>
  <c r="I29" i="1"/>
  <c r="Z28" i="1"/>
  <c r="AA28" i="1" s="1"/>
  <c r="O28" i="1"/>
  <c r="P31" i="1" s="1"/>
  <c r="J28" i="1"/>
  <c r="I28" i="1"/>
  <c r="O17" i="1" s="1"/>
  <c r="Z27" i="1"/>
  <c r="AA27" i="1" s="1"/>
  <c r="O27" i="1"/>
  <c r="J27" i="1"/>
  <c r="I27" i="1"/>
  <c r="AA26" i="1"/>
  <c r="Z26" i="1"/>
  <c r="AA25" i="1" s="1"/>
  <c r="J26" i="1"/>
  <c r="I26" i="1"/>
  <c r="Z25" i="1"/>
  <c r="T25" i="1"/>
  <c r="J25" i="1"/>
  <c r="I25" i="1"/>
  <c r="O13" i="1" s="1"/>
  <c r="J24" i="1"/>
  <c r="I24" i="1"/>
  <c r="T23" i="1"/>
  <c r="O23" i="1"/>
  <c r="P23" i="1" s="1"/>
  <c r="J23" i="1"/>
  <c r="I23" i="1"/>
  <c r="J22" i="1"/>
  <c r="I22" i="1"/>
  <c r="O10" i="1" s="1"/>
  <c r="T21" i="1"/>
  <c r="O21" i="1"/>
  <c r="J21" i="1"/>
  <c r="I21" i="1"/>
  <c r="T20" i="1"/>
  <c r="O20" i="1"/>
  <c r="P20" i="1" s="1"/>
  <c r="J20" i="1"/>
  <c r="I20" i="1"/>
  <c r="J19" i="1"/>
  <c r="I19" i="1"/>
  <c r="X18" i="1"/>
  <c r="Y18" i="1" s="1"/>
  <c r="O18" i="1"/>
  <c r="J18" i="1"/>
  <c r="I18" i="1"/>
  <c r="O6" i="1" s="1"/>
  <c r="Y17" i="1"/>
  <c r="X17" i="1"/>
  <c r="J17" i="1"/>
  <c r="I17" i="1"/>
  <c r="X16" i="1"/>
  <c r="Y16" i="1" s="1"/>
  <c r="O16" i="1"/>
  <c r="J16" i="1"/>
  <c r="I16" i="1"/>
  <c r="O15" i="1"/>
  <c r="J15" i="1"/>
  <c r="I15" i="1"/>
  <c r="J14" i="1"/>
  <c r="I14" i="1"/>
  <c r="T14" i="1" s="1"/>
  <c r="T13" i="1"/>
  <c r="J13" i="1"/>
  <c r="I13" i="1"/>
  <c r="O12" i="1"/>
  <c r="J12" i="1"/>
  <c r="I12" i="1"/>
  <c r="T12" i="1" s="1"/>
  <c r="O11" i="1"/>
  <c r="J11" i="1"/>
  <c r="I11" i="1"/>
  <c r="T11" i="1" s="1"/>
  <c r="X10" i="1"/>
  <c r="Y10" i="1" s="1"/>
  <c r="T10" i="1"/>
  <c r="J10" i="1"/>
  <c r="I10" i="1"/>
  <c r="X9" i="1"/>
  <c r="Y9" i="1" s="1"/>
  <c r="O9" i="1"/>
  <c r="J9" i="1"/>
  <c r="I9" i="1"/>
  <c r="X8" i="1"/>
  <c r="Y8" i="1" s="1"/>
  <c r="T8" i="1"/>
  <c r="O8" i="1"/>
  <c r="P8" i="1" s="1"/>
  <c r="J8" i="1"/>
  <c r="I8" i="1"/>
  <c r="X7" i="1"/>
  <c r="O7" i="1"/>
  <c r="J7" i="1"/>
  <c r="I7" i="1"/>
  <c r="T7" i="1" s="1"/>
  <c r="X6" i="1"/>
  <c r="Y6" i="1" s="1"/>
  <c r="J6" i="1"/>
  <c r="I6" i="1"/>
  <c r="T6" i="1" s="1"/>
  <c r="X5" i="1"/>
  <c r="Y5" i="1" s="1"/>
  <c r="T5" i="1"/>
  <c r="O5" i="1"/>
  <c r="T38" i="1" s="1"/>
  <c r="J5" i="1"/>
  <c r="I5" i="1"/>
  <c r="X4" i="1"/>
  <c r="Y3" i="1" s="1"/>
  <c r="T4" i="1"/>
  <c r="J4" i="1"/>
  <c r="I4" i="1"/>
  <c r="X3" i="1"/>
  <c r="O3" i="1"/>
  <c r="P3" i="1" s="1"/>
  <c r="J3" i="1"/>
  <c r="I3" i="1"/>
  <c r="T3" i="1" s="1"/>
  <c r="J2" i="1"/>
  <c r="I2" i="1"/>
  <c r="T30" i="1" l="1"/>
  <c r="U3" i="1"/>
  <c r="U9" i="1"/>
  <c r="U13" i="1"/>
  <c r="P29" i="1"/>
  <c r="P30" i="1"/>
  <c r="P28" i="1"/>
  <c r="U5" i="1"/>
  <c r="U14" i="1"/>
  <c r="U11" i="1"/>
  <c r="U23" i="1"/>
  <c r="U12" i="1"/>
  <c r="P19" i="1"/>
  <c r="P18" i="1"/>
  <c r="P32" i="1"/>
  <c r="P22" i="1"/>
  <c r="U10" i="1"/>
  <c r="U24" i="1"/>
  <c r="P11" i="1"/>
  <c r="U7" i="1"/>
  <c r="P13" i="1"/>
  <c r="U21" i="1"/>
  <c r="U6" i="1"/>
  <c r="U8" i="1"/>
  <c r="P6" i="1"/>
  <c r="P12" i="1"/>
  <c r="P4" i="1"/>
  <c r="T39" i="1"/>
  <c r="U39" i="1" s="1"/>
  <c r="P5" i="1"/>
  <c r="P9" i="1"/>
  <c r="U4" i="1"/>
  <c r="P35" i="1"/>
  <c r="P7" i="1"/>
  <c r="P16" i="1"/>
  <c r="P10" i="1"/>
  <c r="U25" i="1"/>
  <c r="P17" i="1"/>
  <c r="P33" i="1"/>
  <c r="Y7" i="1"/>
  <c r="P15" i="1"/>
  <c r="T32" i="1"/>
  <c r="AA33" i="1"/>
  <c r="U26" i="1"/>
  <c r="T36" i="1"/>
  <c r="P21" i="1"/>
  <c r="T31" i="1"/>
  <c r="U31" i="1" s="1"/>
  <c r="P14" i="1"/>
  <c r="P27" i="1"/>
  <c r="Y4" i="1"/>
  <c r="U20" i="1"/>
  <c r="U37" i="1" l="1"/>
  <c r="U36" i="1"/>
  <c r="U38" i="1"/>
  <c r="U32" i="1"/>
  <c r="U33" i="1"/>
  <c r="U30" i="1"/>
</calcChain>
</file>

<file path=xl/sharedStrings.xml><?xml version="1.0" encoding="utf-8"?>
<sst xmlns="http://schemas.openxmlformats.org/spreadsheetml/2006/main" count="337" uniqueCount="104">
  <si>
    <t>Bib Number</t>
  </si>
  <si>
    <t>Run 1</t>
  </si>
  <si>
    <t>Run 2</t>
  </si>
  <si>
    <t>Racer</t>
  </si>
  <si>
    <t>Team</t>
  </si>
  <si>
    <t>Male / Female</t>
  </si>
  <si>
    <t>Discipline</t>
  </si>
  <si>
    <t>K / Q</t>
  </si>
  <si>
    <t>Combined Time</t>
  </si>
  <si>
    <t>Fastest Time</t>
  </si>
  <si>
    <t>Men's Ski</t>
  </si>
  <si>
    <t>Rank</t>
  </si>
  <si>
    <t>Ladies Ski</t>
  </si>
  <si>
    <t>Ski Team</t>
  </si>
  <si>
    <t>Fastest Times</t>
  </si>
  <si>
    <t>Alysha Rochelle Friedman</t>
  </si>
  <si>
    <t>BVSK</t>
  </si>
  <si>
    <t>F</t>
  </si>
  <si>
    <t>Dual</t>
  </si>
  <si>
    <t>Queen</t>
  </si>
  <si>
    <t>Glenn Sheppard</t>
  </si>
  <si>
    <t>ALPSK1</t>
  </si>
  <si>
    <t>Brittany Borysek</t>
  </si>
  <si>
    <t>CGS2</t>
  </si>
  <si>
    <t>Peter B MacEwen</t>
  </si>
  <si>
    <t>ALPSK2</t>
  </si>
  <si>
    <t>Emily Kinch</t>
  </si>
  <si>
    <t>OLSSK</t>
  </si>
  <si>
    <t>Jason Blair</t>
  </si>
  <si>
    <t>Carla Maria Di Filippo</t>
  </si>
  <si>
    <t>Matthew Robert Werrell</t>
  </si>
  <si>
    <t>CGS1</t>
  </si>
  <si>
    <t>Audrey Joana Stukas</t>
  </si>
  <si>
    <t>Ski</t>
  </si>
  <si>
    <t>Randy F Kruen</t>
  </si>
  <si>
    <t>Jessica Lemmon</t>
  </si>
  <si>
    <t>HTSK</t>
  </si>
  <si>
    <t>Ed hall</t>
  </si>
  <si>
    <t>dsq</t>
  </si>
  <si>
    <t>Danielle Dresher</t>
  </si>
  <si>
    <t>ski</t>
  </si>
  <si>
    <t>Gord Doherty</t>
  </si>
  <si>
    <t>Nathalia Wellenreiter </t>
  </si>
  <si>
    <t>Cameron Couzelis</t>
  </si>
  <si>
    <t>SVSK</t>
  </si>
  <si>
    <t>Karen Mulliss</t>
  </si>
  <si>
    <t>Craig Saunders</t>
  </si>
  <si>
    <t>Emma Elizabeth Mae Aistrop</t>
  </si>
  <si>
    <t>Scott Best</t>
  </si>
  <si>
    <t>Susan G Thomas</t>
  </si>
  <si>
    <t>Brandon James Dier</t>
  </si>
  <si>
    <t>Julie Comeau</t>
  </si>
  <si>
    <t>Trevor Gauthier </t>
  </si>
  <si>
    <t>M</t>
  </si>
  <si>
    <t>King</t>
  </si>
  <si>
    <t>Chris Vetrano </t>
  </si>
  <si>
    <t>Snowboard Team</t>
  </si>
  <si>
    <t>DNF</t>
  </si>
  <si>
    <t>Andy DENNIS</t>
  </si>
  <si>
    <t>ALPSB</t>
  </si>
  <si>
    <t>king</t>
  </si>
  <si>
    <t>Tyler Kozak</t>
  </si>
  <si>
    <t>CGSB1</t>
  </si>
  <si>
    <t>Peter Brenton Stott</t>
  </si>
  <si>
    <t>HTSB</t>
  </si>
  <si>
    <t>BV IND</t>
  </si>
  <si>
    <t>Cam Wheelan</t>
  </si>
  <si>
    <t>Ladies Snowboard</t>
  </si>
  <si>
    <t>Lucas Philip Austin</t>
  </si>
  <si>
    <t>Karen M Mulliss</t>
  </si>
  <si>
    <t>Brad Ryder</t>
  </si>
  <si>
    <t>Jessica Anne Vassos</t>
  </si>
  <si>
    <t>Steve Morrow</t>
  </si>
  <si>
    <t>Ekaterina Abaimova</t>
  </si>
  <si>
    <t>Jeremi Madsen</t>
  </si>
  <si>
    <t>Toboggan Challenge</t>
  </si>
  <si>
    <t>Ted Rivers</t>
  </si>
  <si>
    <t>Time</t>
  </si>
  <si>
    <t>Penalties</t>
  </si>
  <si>
    <t>Final time</t>
  </si>
  <si>
    <t>Heights</t>
  </si>
  <si>
    <t>Men's Snowboard</t>
  </si>
  <si>
    <t xml:space="preserve">Rank </t>
  </si>
  <si>
    <t xml:space="preserve">Craigleith </t>
  </si>
  <si>
    <t>Matthew Thomas Carr</t>
  </si>
  <si>
    <t>Snow Valley</t>
  </si>
  <si>
    <t>James-walter Venner</t>
  </si>
  <si>
    <t>Osler</t>
  </si>
  <si>
    <t>François Lefèvre</t>
  </si>
  <si>
    <t>Queen of the Hill</t>
  </si>
  <si>
    <t>Combined Times Ski + SB</t>
  </si>
  <si>
    <t>Alpine</t>
  </si>
  <si>
    <t>Wesley Lacerda</t>
  </si>
  <si>
    <t>Beaver Valley</t>
  </si>
  <si>
    <t>Alpine 2</t>
  </si>
  <si>
    <t>Craigleith 2</t>
  </si>
  <si>
    <t>Heights 2</t>
  </si>
  <si>
    <t>Ski (Dual)</t>
  </si>
  <si>
    <t>King of the Hill</t>
  </si>
  <si>
    <t>SB</t>
  </si>
  <si>
    <t>OLS IND SB</t>
  </si>
  <si>
    <t>SB (DUAL)</t>
  </si>
  <si>
    <t>BV IND SB</t>
  </si>
  <si>
    <t>SB IND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</si>
</sst>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Arial"/>
      <family val="2"/>
    </font>
    <font>
      <b/>
      <sz val="12"/>
      <color theme="1"/>
      <name val="Aptos Narrow"/>
      <scheme val="minor"/>
    </font>
    <font>
      <sz val="11"/>
      <name val="Arial"/>
      <family val="2"/>
    </font>
    <font>
      <sz val="12"/>
      <name val="Aptos Narrow"/>
      <family val="2"/>
      <scheme val="minor"/>
    </font>
    <font>
      <sz val="11"/>
      <color rgb="FFFF0000"/>
      <name val="Arial"/>
      <family val="2"/>
    </font>
    <font>
      <b/>
      <u/>
      <sz val="12"/>
      <color theme="1"/>
      <name val="Aptos Display"/>
      <scheme val="major"/>
    </font>
    <font>
      <sz val="12"/>
      <color theme="1"/>
      <name val="Aptos Display"/>
      <scheme val="major"/>
    </font>
    <font>
      <b/>
      <sz val="11"/>
      <color theme="1"/>
      <name val="Aptos Display"/>
      <scheme val="major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/>
    <xf numFmtId="0" fontId="0" fillId="2" borderId="1" xfId="0" applyFill="1" applyBorder="1"/>
    <xf numFmtId="2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0" fontId="0" fillId="3" borderId="0" xfId="0" applyFill="1"/>
    <xf numFmtId="0" fontId="0" fillId="2" borderId="8" xfId="0" applyFill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8" xfId="0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0" fillId="4" borderId="1" xfId="0" applyFill="1" applyBorder="1"/>
    <xf numFmtId="0" fontId="6" fillId="4" borderId="2" xfId="0" applyFont="1" applyFill="1" applyBorder="1"/>
    <xf numFmtId="0" fontId="0" fillId="4" borderId="0" xfId="0" applyFill="1"/>
    <xf numFmtId="0" fontId="0" fillId="5" borderId="0" xfId="0" applyFill="1"/>
    <xf numFmtId="0" fontId="7" fillId="2" borderId="1" xfId="0" applyFont="1" applyFill="1" applyBorder="1"/>
    <xf numFmtId="0" fontId="6" fillId="5" borderId="2" xfId="0" applyFont="1" applyFill="1" applyBorder="1"/>
    <xf numFmtId="0" fontId="1" fillId="2" borderId="1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6" fillId="3" borderId="2" xfId="0" applyFont="1" applyFill="1" applyBorder="1"/>
    <xf numFmtId="0" fontId="0" fillId="2" borderId="0" xfId="0" applyFill="1"/>
    <xf numFmtId="0" fontId="6" fillId="0" borderId="0" xfId="0" applyFont="1"/>
    <xf numFmtId="2" fontId="0" fillId="4" borderId="0" xfId="0" applyNumberFormat="1" applyFill="1"/>
    <xf numFmtId="2" fontId="0" fillId="5" borderId="0" xfId="0" applyNumberFormat="1" applyFill="1"/>
    <xf numFmtId="0" fontId="9" fillId="0" borderId="0" xfId="0" applyFont="1"/>
    <xf numFmtId="0" fontId="10" fillId="0" borderId="0" xfId="0" applyFont="1"/>
    <xf numFmtId="2" fontId="0" fillId="3" borderId="0" xfId="0" applyNumberFormat="1" applyFill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6" fillId="5" borderId="1" xfId="0" applyFont="1" applyFill="1" applyBorder="1"/>
    <xf numFmtId="0" fontId="6" fillId="4" borderId="9" xfId="0" applyFont="1" applyFill="1" applyBorder="1"/>
    <xf numFmtId="0" fontId="1" fillId="2" borderId="13" xfId="0" applyFont="1" applyFill="1" applyBorder="1"/>
    <xf numFmtId="0" fontId="6" fillId="5" borderId="14" xfId="0" applyFont="1" applyFill="1" applyBorder="1"/>
    <xf numFmtId="0" fontId="0" fillId="2" borderId="13" xfId="0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finestone/Documents/Zone%20Race%20/Zone%20Race%20Tracker%202026.xlsx" TargetMode="External"/><Relationship Id="rId1" Type="http://schemas.openxmlformats.org/officeDocument/2006/relationships/externalLinkPath" Target="Zone%20Race%20Track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gn-In"/>
      <sheetName val="Sheet5"/>
      <sheetName val="Times"/>
      <sheetName val="Sheet4"/>
      <sheetName val="Sheet6"/>
      <sheetName val="Budget"/>
      <sheetName val="50 50"/>
      <sheetName val="Sheet1"/>
      <sheetName val="Sheet2"/>
      <sheetName val="Sheet3"/>
    </sheetNames>
    <sheetDataSet>
      <sheetData sheetId="0"/>
      <sheetData sheetId="1"/>
      <sheetData sheetId="2">
        <row r="2">
          <cell r="J2">
            <v>0</v>
          </cell>
        </row>
        <row r="3">
          <cell r="E3" t="str">
            <v>BVSK</v>
          </cell>
          <cell r="J3">
            <v>21</v>
          </cell>
        </row>
        <row r="4">
          <cell r="E4" t="str">
            <v>CGS2</v>
          </cell>
          <cell r="J4">
            <v>22</v>
          </cell>
        </row>
        <row r="5">
          <cell r="E5" t="str">
            <v>OLSSK</v>
          </cell>
          <cell r="J5">
            <v>23</v>
          </cell>
        </row>
        <row r="6">
          <cell r="E6" t="str">
            <v>ALPSK1</v>
          </cell>
          <cell r="J6">
            <v>24</v>
          </cell>
        </row>
        <row r="7">
          <cell r="E7" t="str">
            <v>ALPSK2</v>
          </cell>
          <cell r="J7">
            <v>25</v>
          </cell>
        </row>
        <row r="8">
          <cell r="E8" t="str">
            <v>HTSK</v>
          </cell>
          <cell r="J8">
            <v>26</v>
          </cell>
        </row>
        <row r="9">
          <cell r="E9" t="str">
            <v>CGS1</v>
          </cell>
          <cell r="J9">
            <v>27</v>
          </cell>
        </row>
        <row r="10">
          <cell r="E10" t="str">
            <v>ALPSK1</v>
          </cell>
          <cell r="J10">
            <v>28</v>
          </cell>
        </row>
        <row r="11">
          <cell r="E11" t="str">
            <v>ALPSK2</v>
          </cell>
          <cell r="J11">
            <v>29</v>
          </cell>
        </row>
        <row r="12">
          <cell r="E12" t="str">
            <v>SVSK</v>
          </cell>
          <cell r="J12">
            <v>30</v>
          </cell>
        </row>
        <row r="13">
          <cell r="E13" t="str">
            <v>ALPSK2</v>
          </cell>
          <cell r="J13">
            <v>31</v>
          </cell>
        </row>
        <row r="14">
          <cell r="E14" t="str">
            <v>CGS2</v>
          </cell>
          <cell r="J14">
            <v>20</v>
          </cell>
        </row>
        <row r="15">
          <cell r="E15" t="str">
            <v>CGS2</v>
          </cell>
          <cell r="J15">
            <v>30</v>
          </cell>
        </row>
        <row r="16">
          <cell r="E16" t="str">
            <v>BVSK</v>
          </cell>
          <cell r="J16">
            <v>29.21</v>
          </cell>
        </row>
        <row r="17">
          <cell r="E17" t="str">
            <v>CGS1</v>
          </cell>
          <cell r="J17">
            <v>27.76</v>
          </cell>
        </row>
        <row r="18">
          <cell r="E18" t="str">
            <v>SVSK</v>
          </cell>
          <cell r="J18">
            <v>33.26</v>
          </cell>
        </row>
        <row r="19">
          <cell r="E19" t="str">
            <v>BV IND</v>
          </cell>
          <cell r="J19">
            <v>36</v>
          </cell>
        </row>
        <row r="20">
          <cell r="E20" t="str">
            <v>CGS2</v>
          </cell>
          <cell r="J20">
            <v>30.34</v>
          </cell>
        </row>
        <row r="21">
          <cell r="E21" t="str">
            <v>OLSSK</v>
          </cell>
          <cell r="J21">
            <v>36.630000000000003</v>
          </cell>
        </row>
        <row r="22">
          <cell r="E22" t="str">
            <v>HTSK</v>
          </cell>
          <cell r="J22">
            <v>29.94</v>
          </cell>
        </row>
        <row r="23">
          <cell r="E23" t="str">
            <v>BVSK</v>
          </cell>
          <cell r="J23">
            <v>30.18</v>
          </cell>
        </row>
        <row r="24">
          <cell r="E24" t="str">
            <v>OLSSK</v>
          </cell>
          <cell r="J24">
            <v>27.43</v>
          </cell>
        </row>
        <row r="25">
          <cell r="E25" t="str">
            <v>SVSK</v>
          </cell>
          <cell r="J25">
            <v>27.53</v>
          </cell>
        </row>
        <row r="26">
          <cell r="E26" t="str">
            <v>ALPSK1</v>
          </cell>
          <cell r="J26">
            <v>27.62</v>
          </cell>
        </row>
        <row r="27">
          <cell r="E27" t="str">
            <v>BVSK</v>
          </cell>
          <cell r="J27">
            <v>32.68</v>
          </cell>
        </row>
        <row r="28">
          <cell r="E28" t="str">
            <v>ALPSK1</v>
          </cell>
          <cell r="J28">
            <v>31.26</v>
          </cell>
        </row>
        <row r="29">
          <cell r="E29" t="str">
            <v>HTSK</v>
          </cell>
          <cell r="J29">
            <v>34.229999999999997</v>
          </cell>
        </row>
        <row r="30">
          <cell r="E30" t="str">
            <v>CGS1</v>
          </cell>
          <cell r="J30">
            <v>26.29</v>
          </cell>
        </row>
        <row r="31">
          <cell r="E31" t="str">
            <v>ALPSK2</v>
          </cell>
          <cell r="J31">
            <v>29.76</v>
          </cell>
        </row>
        <row r="32">
          <cell r="E32" t="str">
            <v>OLSSK</v>
          </cell>
          <cell r="J32">
            <v>29.23</v>
          </cell>
        </row>
        <row r="33">
          <cell r="E33" t="str">
            <v>SVSK</v>
          </cell>
          <cell r="J33">
            <v>30.47</v>
          </cell>
        </row>
        <row r="34">
          <cell r="E34" t="str">
            <v>HTSK</v>
          </cell>
          <cell r="J34">
            <v>28.44</v>
          </cell>
        </row>
        <row r="35">
          <cell r="E35" t="str">
            <v>CGS1</v>
          </cell>
          <cell r="J35">
            <v>26.06</v>
          </cell>
        </row>
        <row r="36">
          <cell r="E36" t="str">
            <v>ALPSB</v>
          </cell>
          <cell r="J36">
            <v>46.74</v>
          </cell>
        </row>
        <row r="37">
          <cell r="E37" t="str">
            <v>HTSB</v>
          </cell>
          <cell r="J37">
            <v>44.15</v>
          </cell>
        </row>
        <row r="38">
          <cell r="E38" t="str">
            <v>ALPSB</v>
          </cell>
          <cell r="J38">
            <v>44.38</v>
          </cell>
        </row>
        <row r="39">
          <cell r="E39" t="str">
            <v>BVSK</v>
          </cell>
          <cell r="J39">
            <v>45.91</v>
          </cell>
        </row>
        <row r="40">
          <cell r="E40" t="str">
            <v>CGSB1</v>
          </cell>
          <cell r="J40">
            <v>43.7</v>
          </cell>
        </row>
        <row r="41">
          <cell r="E41" t="str">
            <v>OLS IND SB</v>
          </cell>
          <cell r="J41">
            <v>62.59</v>
          </cell>
        </row>
        <row r="42">
          <cell r="E42" t="str">
            <v>ALPSB</v>
          </cell>
          <cell r="J42">
            <v>76</v>
          </cell>
        </row>
        <row r="43">
          <cell r="E43" t="str">
            <v>HTSB</v>
          </cell>
          <cell r="J43">
            <v>44.6</v>
          </cell>
        </row>
        <row r="44">
          <cell r="E44" t="str">
            <v>ALPSB</v>
          </cell>
          <cell r="J44">
            <v>41.82</v>
          </cell>
        </row>
        <row r="45">
          <cell r="E45" t="str">
            <v>HTSB</v>
          </cell>
          <cell r="J45">
            <v>40.729999999999997</v>
          </cell>
        </row>
        <row r="46">
          <cell r="E46" t="str">
            <v>HTSB</v>
          </cell>
          <cell r="J46">
            <v>80</v>
          </cell>
        </row>
        <row r="47">
          <cell r="E47" t="str">
            <v>CGSB1</v>
          </cell>
          <cell r="J47">
            <v>38.01</v>
          </cell>
        </row>
        <row r="48">
          <cell r="E48" t="str">
            <v>BV IND SB</v>
          </cell>
          <cell r="J48">
            <v>39.409999999999997</v>
          </cell>
        </row>
        <row r="49">
          <cell r="E49" t="str">
            <v>CGSB1</v>
          </cell>
          <cell r="J49">
            <v>35.43</v>
          </cell>
        </row>
        <row r="50">
          <cell r="E50" t="str">
            <v>SB IND HT</v>
          </cell>
          <cell r="J50">
            <v>36.72</v>
          </cell>
        </row>
        <row r="51">
          <cell r="E51" t="str">
            <v>CGSB1</v>
          </cell>
          <cell r="J51">
            <v>38.450000000000003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D3B9-A598-DE4D-95FE-FBE3F3EEB19D}">
  <dimension ref="A1:AA51"/>
  <sheetViews>
    <sheetView tabSelected="1" workbookViewId="0">
      <selection activeCell="D25" sqref="D25"/>
    </sheetView>
  </sheetViews>
  <sheetFormatPr baseColWidth="10" defaultRowHeight="16" x14ac:dyDescent="0.2"/>
  <cols>
    <col min="2" max="2" width="10.83203125" style="16"/>
    <col min="4" max="4" width="42.1640625" bestFit="1" customWidth="1"/>
    <col min="5" max="5" width="15.6640625" bestFit="1" customWidth="1"/>
    <col min="9" max="9" width="16.5" customWidth="1"/>
    <col min="13" max="13" width="11.6640625" bestFit="1" customWidth="1"/>
    <col min="14" max="14" width="29" customWidth="1"/>
    <col min="15" max="15" width="13.6640625" bestFit="1" customWidth="1"/>
    <col min="16" max="16" width="13.6640625" customWidth="1"/>
    <col min="19" max="19" width="24.6640625" bestFit="1" customWidth="1"/>
    <col min="20" max="20" width="21.1640625" bestFit="1" customWidth="1"/>
    <col min="23" max="23" width="17.83203125" bestFit="1" customWidth="1"/>
    <col min="24" max="24" width="12.6640625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4"/>
    </row>
    <row r="2" spans="1:25" x14ac:dyDescent="0.2">
      <c r="A2" s="5"/>
      <c r="B2" s="6"/>
      <c r="C2" s="5"/>
      <c r="D2" s="7"/>
      <c r="E2" s="8"/>
      <c r="F2" s="9"/>
      <c r="G2" s="9"/>
      <c r="H2" s="10"/>
      <c r="I2" s="5">
        <f t="shared" ref="I2:I51" si="0">B2+C2</f>
        <v>0</v>
      </c>
      <c r="J2" s="5">
        <f t="shared" ref="J2:J51" si="1">IF(B2&lt;A2,B2,A2)</f>
        <v>0</v>
      </c>
      <c r="K2" s="3"/>
      <c r="L2" s="4"/>
      <c r="M2" s="11" t="s">
        <v>0</v>
      </c>
      <c r="N2" s="12" t="s">
        <v>10</v>
      </c>
      <c r="O2" s="5" t="s">
        <v>8</v>
      </c>
      <c r="P2" t="s">
        <v>11</v>
      </c>
      <c r="R2" t="s">
        <v>0</v>
      </c>
      <c r="S2" s="13" t="s">
        <v>12</v>
      </c>
      <c r="T2" s="14" t="s">
        <v>8</v>
      </c>
      <c r="U2" s="14" t="s">
        <v>11</v>
      </c>
      <c r="W2" s="3" t="s">
        <v>13</v>
      </c>
      <c r="X2" s="3" t="s">
        <v>14</v>
      </c>
      <c r="Y2" s="3" t="s">
        <v>11</v>
      </c>
    </row>
    <row r="3" spans="1:25" x14ac:dyDescent="0.2">
      <c r="A3" s="15">
        <v>21</v>
      </c>
      <c r="B3" s="16">
        <v>39.56</v>
      </c>
      <c r="C3">
        <v>42.45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5">
        <f t="shared" si="0"/>
        <v>82.01</v>
      </c>
      <c r="J3" s="5">
        <f t="shared" si="1"/>
        <v>21</v>
      </c>
      <c r="M3" s="15">
        <v>32</v>
      </c>
      <c r="N3" s="18" t="s">
        <v>20</v>
      </c>
      <c r="O3">
        <f>VLOOKUP(M3,$A$15:$J$49,9,FALSE)</f>
        <v>60.53</v>
      </c>
      <c r="P3">
        <f>RANK(O3, $O$3:$O$24, 1)</f>
        <v>12</v>
      </c>
      <c r="R3" s="15">
        <v>21</v>
      </c>
      <c r="S3" s="17" t="s">
        <v>15</v>
      </c>
      <c r="T3">
        <f>VLOOKUP(R3,$A$3:$J$14,9,FALSE)</f>
        <v>82.01</v>
      </c>
      <c r="U3">
        <f>RANK(T3,$T$3:$T$14,1)</f>
        <v>11</v>
      </c>
      <c r="W3" s="19" t="s">
        <v>21</v>
      </c>
      <c r="X3" s="19">
        <f>SUMIF([1]Times!$E$2:$E$51,W3,[1]Times!$J$2:$J$51)</f>
        <v>110.88000000000001</v>
      </c>
      <c r="Y3" s="19">
        <f>RANK(X3, $X$3:$X$10, 1)</f>
        <v>3</v>
      </c>
    </row>
    <row r="4" spans="1:25" x14ac:dyDescent="0.2">
      <c r="A4" s="20">
        <v>22</v>
      </c>
      <c r="B4" s="16">
        <v>38.65</v>
      </c>
      <c r="C4">
        <v>39.99</v>
      </c>
      <c r="D4" s="21" t="s">
        <v>22</v>
      </c>
      <c r="E4" s="22" t="s">
        <v>23</v>
      </c>
      <c r="F4" s="23" t="s">
        <v>17</v>
      </c>
      <c r="G4" s="23" t="s">
        <v>18</v>
      </c>
      <c r="H4" s="24" t="s">
        <v>19</v>
      </c>
      <c r="I4" s="25">
        <f t="shared" si="0"/>
        <v>78.64</v>
      </c>
      <c r="J4" s="25">
        <f t="shared" si="1"/>
        <v>22</v>
      </c>
      <c r="M4" s="15">
        <v>33</v>
      </c>
      <c r="N4" s="18" t="s">
        <v>24</v>
      </c>
      <c r="P4" t="e">
        <f>RANK(O4, $O$3:$O$24, 1)</f>
        <v>#N/A</v>
      </c>
      <c r="R4" s="20">
        <v>22</v>
      </c>
      <c r="S4" s="21" t="s">
        <v>22</v>
      </c>
      <c r="T4">
        <f t="shared" ref="T4:T14" si="2">VLOOKUP(R4,$A$3:$J$14,9,FALSE)</f>
        <v>78.64</v>
      </c>
      <c r="U4">
        <f t="shared" ref="U4:U14" si="3">RANK(T4,$T$3:$T$14,1)</f>
        <v>9</v>
      </c>
      <c r="W4" t="s">
        <v>25</v>
      </c>
      <c r="X4">
        <f>SUMIF([1]Times!$E$2:$E$51,W4,[1]Times!$J$2:$J$51)</f>
        <v>114.76</v>
      </c>
      <c r="Y4">
        <f t="shared" ref="Y4:Y10" si="4">RANK(X4, $X$3:$X$10, 1)</f>
        <v>4</v>
      </c>
    </row>
    <row r="5" spans="1:25" x14ac:dyDescent="0.2">
      <c r="A5" s="15">
        <v>23</v>
      </c>
      <c r="B5" s="16">
        <v>39.89</v>
      </c>
      <c r="C5">
        <v>37.75</v>
      </c>
      <c r="D5" s="18" t="s">
        <v>26</v>
      </c>
      <c r="E5" s="26" t="s">
        <v>27</v>
      </c>
      <c r="F5" s="27" t="s">
        <v>17</v>
      </c>
      <c r="G5" s="27" t="s">
        <v>18</v>
      </c>
      <c r="H5" s="28" t="s">
        <v>19</v>
      </c>
      <c r="I5" s="5">
        <f t="shared" si="0"/>
        <v>77.64</v>
      </c>
      <c r="J5" s="5">
        <f t="shared" si="1"/>
        <v>23</v>
      </c>
      <c r="M5" s="15">
        <v>34</v>
      </c>
      <c r="N5" s="18" t="s">
        <v>28</v>
      </c>
      <c r="O5">
        <f>VLOOKUP(M5,$A$15:$J$49,9,FALSE)</f>
        <v>55.730000000000004</v>
      </c>
      <c r="P5">
        <f>RANK(O5, $O$3:$O$24, 1)</f>
        <v>5</v>
      </c>
      <c r="R5" s="15">
        <v>23</v>
      </c>
      <c r="S5" s="18" t="s">
        <v>26</v>
      </c>
      <c r="T5">
        <f t="shared" si="2"/>
        <v>77.64</v>
      </c>
      <c r="U5">
        <f t="shared" si="3"/>
        <v>8</v>
      </c>
      <c r="W5" t="s">
        <v>16</v>
      </c>
      <c r="X5">
        <f>SUMIF([1]Times!$E$2:$E$51,W5,[1]Times!$J$2:$J$51)</f>
        <v>158.97999999999999</v>
      </c>
      <c r="Y5">
        <f t="shared" si="4"/>
        <v>8</v>
      </c>
    </row>
    <row r="6" spans="1:25" x14ac:dyDescent="0.2">
      <c r="A6" s="15">
        <v>24</v>
      </c>
      <c r="B6" s="16">
        <v>29.56</v>
      </c>
      <c r="C6">
        <v>29.75</v>
      </c>
      <c r="D6" s="18" t="s">
        <v>29</v>
      </c>
      <c r="E6" s="26" t="s">
        <v>21</v>
      </c>
      <c r="F6" s="27" t="s">
        <v>17</v>
      </c>
      <c r="G6" s="27" t="s">
        <v>18</v>
      </c>
      <c r="H6" s="28" t="s">
        <v>19</v>
      </c>
      <c r="I6" s="5">
        <f t="shared" si="0"/>
        <v>59.31</v>
      </c>
      <c r="J6" s="5">
        <f t="shared" si="1"/>
        <v>24</v>
      </c>
      <c r="M6" s="15">
        <v>35</v>
      </c>
      <c r="N6" s="18" t="s">
        <v>30</v>
      </c>
      <c r="O6">
        <f>VLOOKUP(M6,$A$15:$J$49,9,FALSE)</f>
        <v>68.05</v>
      </c>
      <c r="P6">
        <f>RANK(O6, $O$3:$O$24, 1)</f>
        <v>17</v>
      </c>
      <c r="R6" s="29">
        <v>24</v>
      </c>
      <c r="S6" s="30" t="s">
        <v>29</v>
      </c>
      <c r="T6" s="31">
        <f t="shared" si="2"/>
        <v>59.31</v>
      </c>
      <c r="U6" s="31">
        <f t="shared" si="3"/>
        <v>1</v>
      </c>
      <c r="W6" s="32" t="s">
        <v>31</v>
      </c>
      <c r="X6" s="32">
        <f>SUMIF([1]Times!$E$2:$E$51,W6,[1]Times!$J$2:$J$51)</f>
        <v>107.11000000000001</v>
      </c>
      <c r="Y6" s="32">
        <f t="shared" si="4"/>
        <v>2</v>
      </c>
    </row>
    <row r="7" spans="1:25" x14ac:dyDescent="0.2">
      <c r="A7" s="15">
        <v>25</v>
      </c>
      <c r="B7" s="16">
        <v>37.619999999999997</v>
      </c>
      <c r="C7">
        <v>37.97</v>
      </c>
      <c r="D7" s="18" t="s">
        <v>32</v>
      </c>
      <c r="E7" s="26" t="s">
        <v>25</v>
      </c>
      <c r="F7" s="27" t="s">
        <v>17</v>
      </c>
      <c r="G7" s="27" t="s">
        <v>33</v>
      </c>
      <c r="H7" s="28"/>
      <c r="I7" s="5">
        <f t="shared" si="0"/>
        <v>75.59</v>
      </c>
      <c r="J7" s="5">
        <f t="shared" si="1"/>
        <v>25</v>
      </c>
      <c r="M7" s="15">
        <v>36</v>
      </c>
      <c r="N7" s="18" t="s">
        <v>34</v>
      </c>
      <c r="O7">
        <f>VLOOKUP(M7,$A$15:$J$49,9,FALSE)</f>
        <v>99.66</v>
      </c>
      <c r="P7">
        <f>RANK(O7, $O$3:$O$24, 1)</f>
        <v>20</v>
      </c>
      <c r="R7" s="15">
        <v>25</v>
      </c>
      <c r="S7" s="18" t="s">
        <v>32</v>
      </c>
      <c r="T7">
        <f t="shared" si="2"/>
        <v>75.59</v>
      </c>
      <c r="U7">
        <f t="shared" si="3"/>
        <v>7</v>
      </c>
      <c r="W7" s="31" t="s">
        <v>23</v>
      </c>
      <c r="X7" s="31">
        <f>SUMIF([1]Times!$E$2:$E$51,W7,[1]Times!$J$2:$J$51)</f>
        <v>102.34</v>
      </c>
      <c r="Y7" s="31">
        <f t="shared" si="4"/>
        <v>1</v>
      </c>
    </row>
    <row r="8" spans="1:25" x14ac:dyDescent="0.2">
      <c r="A8" s="15">
        <v>26</v>
      </c>
      <c r="B8" s="16">
        <v>37.29</v>
      </c>
      <c r="C8">
        <v>38.11</v>
      </c>
      <c r="D8" s="18" t="s">
        <v>35</v>
      </c>
      <c r="E8" s="26" t="s">
        <v>36</v>
      </c>
      <c r="F8" s="27" t="s">
        <v>17</v>
      </c>
      <c r="G8" s="27" t="s">
        <v>33</v>
      </c>
      <c r="H8" s="28"/>
      <c r="I8" s="5">
        <f t="shared" si="0"/>
        <v>75.400000000000006</v>
      </c>
      <c r="J8" s="5">
        <f t="shared" si="1"/>
        <v>26</v>
      </c>
      <c r="M8" s="15">
        <v>37</v>
      </c>
      <c r="N8" s="18" t="s">
        <v>37</v>
      </c>
      <c r="O8">
        <f>VLOOKUP(M8,$A$15:$J$49,9,FALSE)</f>
        <v>61.15</v>
      </c>
      <c r="P8">
        <f>RANK(O8, $O$3:$O$24, 1)</f>
        <v>14</v>
      </c>
      <c r="R8" s="15">
        <v>26</v>
      </c>
      <c r="S8" s="18" t="s">
        <v>35</v>
      </c>
      <c r="T8">
        <f t="shared" si="2"/>
        <v>75.400000000000006</v>
      </c>
      <c r="U8">
        <f t="shared" si="3"/>
        <v>6</v>
      </c>
      <c r="W8" t="s">
        <v>36</v>
      </c>
      <c r="X8">
        <f>SUMIF([1]Times!$E$2:$E$51,W8,[1]Times!$J$2:$J$51)</f>
        <v>118.60999999999999</v>
      </c>
      <c r="Y8">
        <f t="shared" si="4"/>
        <v>6</v>
      </c>
    </row>
    <row r="9" spans="1:25" x14ac:dyDescent="0.2">
      <c r="A9" s="33">
        <v>27</v>
      </c>
      <c r="B9" s="16">
        <v>30.64</v>
      </c>
      <c r="C9" t="s">
        <v>38</v>
      </c>
      <c r="D9" s="18" t="s">
        <v>39</v>
      </c>
      <c r="E9" s="26" t="s">
        <v>31</v>
      </c>
      <c r="F9" s="27" t="s">
        <v>17</v>
      </c>
      <c r="G9" s="27" t="s">
        <v>40</v>
      </c>
      <c r="H9" s="28"/>
      <c r="I9" s="5" t="e">
        <f t="shared" si="0"/>
        <v>#VALUE!</v>
      </c>
      <c r="J9" s="5">
        <f t="shared" si="1"/>
        <v>27</v>
      </c>
      <c r="M9" s="15">
        <v>38</v>
      </c>
      <c r="N9" s="18" t="s">
        <v>41</v>
      </c>
      <c r="O9">
        <f>VLOOKUP(M9,$A$15:$J$49,9,FALSE)</f>
        <v>72.22</v>
      </c>
      <c r="P9">
        <f>RANK(O9, $O$3:$O$24, 1)</f>
        <v>19</v>
      </c>
      <c r="R9" s="15">
        <v>27</v>
      </c>
      <c r="S9" s="18" t="s">
        <v>39</v>
      </c>
      <c r="U9" t="e">
        <f t="shared" si="3"/>
        <v>#N/A</v>
      </c>
      <c r="W9" t="s">
        <v>27</v>
      </c>
      <c r="X9">
        <f>SUMIF([1]Times!$E$2:$E$51,W9,[1]Times!$J$2:$J$51)</f>
        <v>116.29</v>
      </c>
      <c r="Y9">
        <f t="shared" si="4"/>
        <v>5</v>
      </c>
    </row>
    <row r="10" spans="1:25" x14ac:dyDescent="0.2">
      <c r="A10" s="15">
        <v>28</v>
      </c>
      <c r="B10" s="16">
        <v>31.29</v>
      </c>
      <c r="C10">
        <v>31.09</v>
      </c>
      <c r="D10" s="18" t="s">
        <v>42</v>
      </c>
      <c r="E10" s="26" t="s">
        <v>21</v>
      </c>
      <c r="F10" s="27" t="s">
        <v>17</v>
      </c>
      <c r="G10" s="27" t="s">
        <v>33</v>
      </c>
      <c r="H10" s="28"/>
      <c r="I10" s="5">
        <f t="shared" si="0"/>
        <v>62.379999999999995</v>
      </c>
      <c r="J10" s="5">
        <f t="shared" si="1"/>
        <v>28</v>
      </c>
      <c r="M10" s="15">
        <v>39</v>
      </c>
      <c r="N10" s="18" t="s">
        <v>43</v>
      </c>
      <c r="O10">
        <f>VLOOKUP(M10,$A$15:$J$49,9,FALSE)</f>
        <v>60.16</v>
      </c>
      <c r="P10">
        <f>RANK(O10, $O$3:$O$24, 1)</f>
        <v>10</v>
      </c>
      <c r="R10" s="15">
        <v>28</v>
      </c>
      <c r="S10" s="34" t="s">
        <v>42</v>
      </c>
      <c r="T10" s="32">
        <f t="shared" si="2"/>
        <v>62.379999999999995</v>
      </c>
      <c r="U10" s="32">
        <f t="shared" si="3"/>
        <v>2</v>
      </c>
      <c r="W10" t="s">
        <v>44</v>
      </c>
      <c r="X10">
        <f>SUMIF([1]Times!$E$2:$E$51,W10,[1]Times!$J$2:$J$51)</f>
        <v>121.25999999999999</v>
      </c>
      <c r="Y10">
        <f t="shared" si="4"/>
        <v>7</v>
      </c>
    </row>
    <row r="11" spans="1:25" x14ac:dyDescent="0.2">
      <c r="A11" s="35">
        <v>29</v>
      </c>
      <c r="B11" s="16">
        <v>38.92</v>
      </c>
      <c r="C11">
        <v>40.590000000000003</v>
      </c>
      <c r="D11" s="36" t="s">
        <v>45</v>
      </c>
      <c r="E11" s="37" t="s">
        <v>25</v>
      </c>
      <c r="F11" s="38" t="s">
        <v>17</v>
      </c>
      <c r="G11" s="38" t="s">
        <v>33</v>
      </c>
      <c r="H11" s="28"/>
      <c r="I11" s="5">
        <f t="shared" si="0"/>
        <v>79.510000000000005</v>
      </c>
      <c r="J11" s="5">
        <f t="shared" si="1"/>
        <v>29</v>
      </c>
      <c r="M11" s="15">
        <v>40</v>
      </c>
      <c r="N11" s="18" t="s">
        <v>46</v>
      </c>
      <c r="O11">
        <f>VLOOKUP(M11,$A$15:$J$49,9,FALSE)</f>
        <v>61.57</v>
      </c>
      <c r="P11">
        <f>RANK(O11, $O$3:$O$24, 1)</f>
        <v>15</v>
      </c>
      <c r="R11" s="15">
        <v>29</v>
      </c>
      <c r="S11" s="18" t="s">
        <v>45</v>
      </c>
      <c r="T11">
        <f t="shared" si="2"/>
        <v>79.510000000000005</v>
      </c>
      <c r="U11">
        <f t="shared" si="3"/>
        <v>10</v>
      </c>
    </row>
    <row r="12" spans="1:25" x14ac:dyDescent="0.2">
      <c r="A12" s="15">
        <v>30</v>
      </c>
      <c r="B12" s="16">
        <v>31.55</v>
      </c>
      <c r="C12">
        <v>30.99</v>
      </c>
      <c r="D12" s="18" t="s">
        <v>47</v>
      </c>
      <c r="E12" s="26" t="s">
        <v>44</v>
      </c>
      <c r="F12" s="27" t="s">
        <v>17</v>
      </c>
      <c r="G12" s="27" t="s">
        <v>33</v>
      </c>
      <c r="H12" s="28"/>
      <c r="I12" s="5">
        <f t="shared" si="0"/>
        <v>62.54</v>
      </c>
      <c r="J12" s="5">
        <f t="shared" si="1"/>
        <v>30</v>
      </c>
      <c r="M12" s="15">
        <v>41</v>
      </c>
      <c r="N12" s="18" t="s">
        <v>48</v>
      </c>
      <c r="O12">
        <f>VLOOKUP(M12,$A$15:$J$49,9,FALSE)</f>
        <v>57.76</v>
      </c>
      <c r="P12">
        <f>RANK(O12, $O$3:$O$24, 1)</f>
        <v>7</v>
      </c>
      <c r="R12" s="15">
        <v>30</v>
      </c>
      <c r="S12" s="39" t="s">
        <v>47</v>
      </c>
      <c r="T12" s="19">
        <f t="shared" si="2"/>
        <v>62.54</v>
      </c>
      <c r="U12" s="19">
        <f t="shared" si="3"/>
        <v>3</v>
      </c>
    </row>
    <row r="13" spans="1:25" x14ac:dyDescent="0.2">
      <c r="A13" s="15">
        <v>31</v>
      </c>
      <c r="B13" s="16">
        <v>31.3</v>
      </c>
      <c r="C13">
        <v>31.73</v>
      </c>
      <c r="D13" s="18" t="s">
        <v>49</v>
      </c>
      <c r="E13" s="26" t="s">
        <v>25</v>
      </c>
      <c r="F13" s="27" t="s">
        <v>17</v>
      </c>
      <c r="G13" s="27" t="s">
        <v>33</v>
      </c>
      <c r="H13" s="28"/>
      <c r="I13" s="5">
        <f t="shared" si="0"/>
        <v>63.03</v>
      </c>
      <c r="J13" s="5">
        <f t="shared" si="1"/>
        <v>31</v>
      </c>
      <c r="M13" s="15">
        <v>42</v>
      </c>
      <c r="N13" s="39" t="s">
        <v>50</v>
      </c>
      <c r="O13" s="19">
        <f>VLOOKUP(M13,$A$15:$J$50,9,FALSE)</f>
        <v>55.17</v>
      </c>
      <c r="P13" s="19">
        <f>RANK(O13, $O$3:$O$24, 1)</f>
        <v>3</v>
      </c>
      <c r="R13" s="15">
        <v>31</v>
      </c>
      <c r="S13" s="18" t="s">
        <v>49</v>
      </c>
      <c r="T13">
        <f t="shared" si="2"/>
        <v>63.03</v>
      </c>
      <c r="U13">
        <f t="shared" si="3"/>
        <v>4</v>
      </c>
    </row>
    <row r="14" spans="1:25" x14ac:dyDescent="0.2">
      <c r="A14" s="35">
        <v>20</v>
      </c>
      <c r="B14" s="16">
        <v>35.6</v>
      </c>
      <c r="C14">
        <v>37.1</v>
      </c>
      <c r="D14" s="36" t="s">
        <v>51</v>
      </c>
      <c r="E14" s="26" t="s">
        <v>23</v>
      </c>
      <c r="F14" s="27" t="s">
        <v>17</v>
      </c>
      <c r="G14" s="27" t="s">
        <v>33</v>
      </c>
      <c r="H14" s="28"/>
      <c r="I14" s="5">
        <f t="shared" si="0"/>
        <v>72.7</v>
      </c>
      <c r="J14" s="5">
        <f t="shared" si="1"/>
        <v>20</v>
      </c>
      <c r="M14" s="35">
        <v>95</v>
      </c>
      <c r="N14" s="18" t="s">
        <v>52</v>
      </c>
      <c r="P14" t="e">
        <f>RANK(O14, $O$3:$O$24, 1)</f>
        <v>#N/A</v>
      </c>
      <c r="R14" s="40">
        <v>20</v>
      </c>
      <c r="S14" s="41" t="s">
        <v>51</v>
      </c>
      <c r="T14">
        <f t="shared" si="2"/>
        <v>72.7</v>
      </c>
      <c r="U14">
        <f t="shared" si="3"/>
        <v>5</v>
      </c>
    </row>
    <row r="15" spans="1:25" x14ac:dyDescent="0.2">
      <c r="A15" s="15">
        <v>32</v>
      </c>
      <c r="B15" s="16">
        <v>30</v>
      </c>
      <c r="C15">
        <v>30.53</v>
      </c>
      <c r="D15" s="18" t="s">
        <v>20</v>
      </c>
      <c r="E15" s="26" t="s">
        <v>23</v>
      </c>
      <c r="F15" s="27" t="s">
        <v>53</v>
      </c>
      <c r="G15" s="27" t="s">
        <v>18</v>
      </c>
      <c r="H15" s="28" t="s">
        <v>54</v>
      </c>
      <c r="I15" s="5">
        <f t="shared" si="0"/>
        <v>60.53</v>
      </c>
      <c r="J15" s="5">
        <f t="shared" si="1"/>
        <v>30</v>
      </c>
      <c r="M15" s="15">
        <v>44</v>
      </c>
      <c r="N15" s="18" t="s">
        <v>55</v>
      </c>
      <c r="O15">
        <f>VLOOKUP(M15,$A$15:$J$49,9,FALSE)</f>
        <v>55.46</v>
      </c>
      <c r="P15">
        <f>RANK(O15, $O$3:$O$24, 1)</f>
        <v>4</v>
      </c>
      <c r="W15" s="14" t="s">
        <v>56</v>
      </c>
      <c r="X15" s="3" t="s">
        <v>14</v>
      </c>
      <c r="Y15" s="3" t="s">
        <v>11</v>
      </c>
    </row>
    <row r="16" spans="1:25" x14ac:dyDescent="0.2">
      <c r="A16" s="15">
        <v>33</v>
      </c>
      <c r="B16" s="16">
        <v>29.21</v>
      </c>
      <c r="C16" t="s">
        <v>57</v>
      </c>
      <c r="D16" s="18" t="s">
        <v>24</v>
      </c>
      <c r="E16" s="26" t="s">
        <v>16</v>
      </c>
      <c r="F16" s="27" t="s">
        <v>53</v>
      </c>
      <c r="G16" s="27" t="s">
        <v>18</v>
      </c>
      <c r="H16" s="28" t="s">
        <v>54</v>
      </c>
      <c r="I16" s="5" t="e">
        <f t="shared" si="0"/>
        <v>#VALUE!</v>
      </c>
      <c r="J16" s="5">
        <f t="shared" si="1"/>
        <v>29.21</v>
      </c>
      <c r="M16" s="15">
        <v>45</v>
      </c>
      <c r="N16" s="18" t="s">
        <v>58</v>
      </c>
      <c r="O16">
        <f>VLOOKUP(M16,$A$15:$J$49,9,FALSE)</f>
        <v>67.930000000000007</v>
      </c>
      <c r="P16">
        <f>RANK(O16, $O$3:$O$24, 1)</f>
        <v>16</v>
      </c>
      <c r="W16" s="32" t="s">
        <v>59</v>
      </c>
      <c r="X16" s="32">
        <f>SUMIF([1]Times!$E$2:$E$51,W16,[1]Times!$J$2:$J$51)</f>
        <v>208.94</v>
      </c>
      <c r="Y16" s="32">
        <f>RANK(X16,$X$16:$X$18, 1)</f>
        <v>2</v>
      </c>
    </row>
    <row r="17" spans="1:27" x14ac:dyDescent="0.2">
      <c r="A17" s="33">
        <v>34</v>
      </c>
      <c r="B17" s="16">
        <v>27.76</v>
      </c>
      <c r="C17">
        <v>27.97</v>
      </c>
      <c r="D17" s="18" t="s">
        <v>28</v>
      </c>
      <c r="E17" s="26" t="s">
        <v>31</v>
      </c>
      <c r="F17" s="27" t="s">
        <v>53</v>
      </c>
      <c r="G17" s="27" t="s">
        <v>18</v>
      </c>
      <c r="H17" s="28" t="s">
        <v>60</v>
      </c>
      <c r="I17" s="5">
        <f t="shared" si="0"/>
        <v>55.730000000000004</v>
      </c>
      <c r="J17" s="5">
        <f t="shared" si="1"/>
        <v>27.76</v>
      </c>
      <c r="M17" s="35">
        <v>90</v>
      </c>
      <c r="N17" s="18" t="s">
        <v>61</v>
      </c>
      <c r="O17">
        <f>VLOOKUP(M17,$A$15:$J$49,9,FALSE)</f>
        <v>60.88</v>
      </c>
      <c r="P17">
        <f>RANK(O17, $O$3:$O$24, 1)</f>
        <v>13</v>
      </c>
      <c r="W17" s="31" t="s">
        <v>62</v>
      </c>
      <c r="X17" s="31">
        <f>SUMIF([1]Times!$E$2:$E$51,W17,[1]Times!$J$2:$J$51)</f>
        <v>155.59000000000003</v>
      </c>
      <c r="Y17" s="31">
        <f t="shared" ref="Y17:Y18" si="5">RANK(X17,$X$16:$X$18, 1)</f>
        <v>1</v>
      </c>
    </row>
    <row r="18" spans="1:27" x14ac:dyDescent="0.2">
      <c r="A18" s="15">
        <v>35</v>
      </c>
      <c r="B18" s="16">
        <v>33.26</v>
      </c>
      <c r="C18">
        <v>34.79</v>
      </c>
      <c r="D18" s="18" t="s">
        <v>30</v>
      </c>
      <c r="E18" s="26" t="s">
        <v>44</v>
      </c>
      <c r="F18" s="27" t="s">
        <v>53</v>
      </c>
      <c r="G18" s="27" t="s">
        <v>33</v>
      </c>
      <c r="H18" s="28"/>
      <c r="I18" s="5">
        <f t="shared" si="0"/>
        <v>68.05</v>
      </c>
      <c r="J18" s="5">
        <f t="shared" si="1"/>
        <v>33.26</v>
      </c>
      <c r="M18" s="15">
        <v>47</v>
      </c>
      <c r="N18" s="18" t="s">
        <v>63</v>
      </c>
      <c r="O18">
        <f>VLOOKUP(M18,$A$15:$J$49,9,FALSE)</f>
        <v>69.349999999999994</v>
      </c>
      <c r="P18">
        <f>RANK(O18, $O$3:$O$24, 1)</f>
        <v>18</v>
      </c>
      <c r="W18" s="19" t="s">
        <v>64</v>
      </c>
      <c r="X18" s="19">
        <f>SUMIF([1]Times!$E$2:$E$51,W18,[1]Times!$J$2:$J$51)</f>
        <v>209.48</v>
      </c>
      <c r="Y18" s="19">
        <f t="shared" si="5"/>
        <v>3</v>
      </c>
    </row>
    <row r="19" spans="1:27" x14ac:dyDescent="0.2">
      <c r="A19" s="15">
        <v>36</v>
      </c>
      <c r="B19" s="16">
        <v>60</v>
      </c>
      <c r="C19">
        <v>39.659999999999997</v>
      </c>
      <c r="D19" s="18" t="s">
        <v>34</v>
      </c>
      <c r="E19" s="37" t="s">
        <v>65</v>
      </c>
      <c r="F19" s="27" t="s">
        <v>53</v>
      </c>
      <c r="G19" s="27" t="s">
        <v>33</v>
      </c>
      <c r="H19" s="28"/>
      <c r="I19" s="5">
        <f t="shared" si="0"/>
        <v>99.66</v>
      </c>
      <c r="J19" s="5">
        <f t="shared" si="1"/>
        <v>36</v>
      </c>
      <c r="M19" s="15">
        <v>48</v>
      </c>
      <c r="N19" s="34" t="s">
        <v>66</v>
      </c>
      <c r="O19" s="32">
        <f>VLOOKUP(M19,$A$15:$J$49,9,FALSE)</f>
        <v>53.11</v>
      </c>
      <c r="P19" s="32">
        <f>RANK(O19, $O$3:$O$24, 1)</f>
        <v>2</v>
      </c>
      <c r="R19" t="s">
        <v>0</v>
      </c>
      <c r="S19" s="14" t="s">
        <v>67</v>
      </c>
      <c r="T19" s="14" t="s">
        <v>8</v>
      </c>
      <c r="U19" s="14" t="s">
        <v>11</v>
      </c>
    </row>
    <row r="20" spans="1:27" x14ac:dyDescent="0.2">
      <c r="A20" s="15">
        <v>37</v>
      </c>
      <c r="B20" s="16">
        <v>30.34</v>
      </c>
      <c r="C20">
        <v>30.81</v>
      </c>
      <c r="D20" s="18" t="s">
        <v>37</v>
      </c>
      <c r="E20" s="26" t="s">
        <v>23</v>
      </c>
      <c r="F20" s="27" t="s">
        <v>53</v>
      </c>
      <c r="G20" s="27" t="s">
        <v>33</v>
      </c>
      <c r="H20" s="28"/>
      <c r="I20" s="5">
        <f t="shared" si="0"/>
        <v>61.15</v>
      </c>
      <c r="J20" s="5">
        <f t="shared" si="1"/>
        <v>30.34</v>
      </c>
      <c r="M20" s="15">
        <v>49</v>
      </c>
      <c r="N20" s="18" t="s">
        <v>68</v>
      </c>
      <c r="O20">
        <f>VLOOKUP(M20,$A$15:$J$49,9,FALSE)</f>
        <v>59.94</v>
      </c>
      <c r="P20">
        <f>RANK(O20, $O$3:$O$24, 1)</f>
        <v>9</v>
      </c>
      <c r="R20" s="15">
        <v>70</v>
      </c>
      <c r="S20" s="18" t="s">
        <v>69</v>
      </c>
      <c r="T20" s="16">
        <f>VLOOKUP(R20,$A$36:$J$42,9,FALSE)</f>
        <v>94.28</v>
      </c>
      <c r="U20">
        <f>RANK(T20,$T$20:$T$26,1)</f>
        <v>5</v>
      </c>
    </row>
    <row r="21" spans="1:27" x14ac:dyDescent="0.2">
      <c r="A21" s="15">
        <v>38</v>
      </c>
      <c r="B21" s="16">
        <v>36.630000000000003</v>
      </c>
      <c r="C21">
        <v>35.590000000000003</v>
      </c>
      <c r="D21" s="18" t="s">
        <v>41</v>
      </c>
      <c r="E21" s="26" t="s">
        <v>27</v>
      </c>
      <c r="F21" s="27" t="s">
        <v>53</v>
      </c>
      <c r="G21" s="27" t="s">
        <v>33</v>
      </c>
      <c r="H21" s="28"/>
      <c r="I21" s="5">
        <f t="shared" si="0"/>
        <v>72.22</v>
      </c>
      <c r="J21" s="5">
        <f t="shared" si="1"/>
        <v>36.630000000000003</v>
      </c>
      <c r="M21" s="15">
        <v>51</v>
      </c>
      <c r="N21" s="18" t="s">
        <v>70</v>
      </c>
      <c r="O21">
        <f>VLOOKUP(M21,$A$15:$J$49,9,FALSE)</f>
        <v>59.19</v>
      </c>
      <c r="P21">
        <f>RANK(O21, $O$3:$O$24, 1)</f>
        <v>8</v>
      </c>
      <c r="R21" s="29">
        <v>71</v>
      </c>
      <c r="S21" s="30" t="s">
        <v>71</v>
      </c>
      <c r="T21" s="42">
        <f>VLOOKUP(R21,$A$36:$J$42,9,FALSE)</f>
        <v>88.19</v>
      </c>
      <c r="U21" s="31">
        <f>RANK(T21,$T$20:$T$26,1)</f>
        <v>1</v>
      </c>
    </row>
    <row r="22" spans="1:27" x14ac:dyDescent="0.2">
      <c r="A22" s="15">
        <v>39</v>
      </c>
      <c r="B22" s="16">
        <v>29.94</v>
      </c>
      <c r="C22">
        <v>30.22</v>
      </c>
      <c r="D22" s="18" t="s">
        <v>43</v>
      </c>
      <c r="E22" s="26" t="s">
        <v>36</v>
      </c>
      <c r="F22" s="27" t="s">
        <v>53</v>
      </c>
      <c r="G22" s="27" t="s">
        <v>33</v>
      </c>
      <c r="H22" s="28"/>
      <c r="I22" s="5">
        <f t="shared" si="0"/>
        <v>60.16</v>
      </c>
      <c r="J22" s="5">
        <f t="shared" si="1"/>
        <v>29.94</v>
      </c>
      <c r="M22" s="15">
        <v>52</v>
      </c>
      <c r="N22" s="18" t="s">
        <v>72</v>
      </c>
      <c r="O22">
        <f>VLOOKUP(M22,$A$15:$J$49,9,FALSE)</f>
        <v>60.230000000000004</v>
      </c>
      <c r="P22">
        <f>RANK(O22, $O$3:$O$24, 1)</f>
        <v>11</v>
      </c>
      <c r="R22" s="15">
        <v>72</v>
      </c>
      <c r="S22" s="34" t="s">
        <v>73</v>
      </c>
      <c r="T22" s="43">
        <f>VLOOKUP(R22,$A$36:$J$42,9,FALSE)</f>
        <v>88.36</v>
      </c>
      <c r="U22" s="32">
        <f>RANK(T22,$T$20:$T$26,1)</f>
        <v>2</v>
      </c>
    </row>
    <row r="23" spans="1:27" x14ac:dyDescent="0.2">
      <c r="A23" s="15">
        <v>40</v>
      </c>
      <c r="B23" s="16">
        <v>30.18</v>
      </c>
      <c r="C23">
        <v>31.39</v>
      </c>
      <c r="D23" s="18" t="s">
        <v>46</v>
      </c>
      <c r="E23" s="26" t="s">
        <v>16</v>
      </c>
      <c r="F23" s="27" t="s">
        <v>53</v>
      </c>
      <c r="G23" s="27" t="s">
        <v>33</v>
      </c>
      <c r="H23" s="28"/>
      <c r="I23" s="5">
        <f t="shared" si="0"/>
        <v>61.57</v>
      </c>
      <c r="J23" s="5">
        <f t="shared" si="1"/>
        <v>30.18</v>
      </c>
      <c r="M23" s="15">
        <v>53</v>
      </c>
      <c r="N23" s="18" t="s">
        <v>74</v>
      </c>
      <c r="O23">
        <f>VLOOKUP(M23,$A$15:$J$49,9,FALSE)</f>
        <v>56.480000000000004</v>
      </c>
      <c r="P23">
        <f>RANK(O23, $O$3:$O$24, 1)</f>
        <v>6</v>
      </c>
      <c r="R23" s="15">
        <v>73</v>
      </c>
      <c r="S23" s="18" t="s">
        <v>15</v>
      </c>
      <c r="T23" s="16">
        <f>VLOOKUP(R23,$A$36:$J$42,9,FALSE)</f>
        <v>90.22999999999999</v>
      </c>
      <c r="U23">
        <f>RANK(T23,$T$20:$T$26,1)</f>
        <v>4</v>
      </c>
      <c r="W23" s="44" t="s">
        <v>75</v>
      </c>
      <c r="X23" s="45"/>
      <c r="Y23" s="45"/>
      <c r="Z23" s="45"/>
      <c r="AA23" s="45"/>
    </row>
    <row r="24" spans="1:27" x14ac:dyDescent="0.2">
      <c r="A24" s="15">
        <v>41</v>
      </c>
      <c r="B24" s="16">
        <v>27.43</v>
      </c>
      <c r="C24">
        <v>30.33</v>
      </c>
      <c r="D24" s="18" t="s">
        <v>48</v>
      </c>
      <c r="E24" s="26" t="s">
        <v>27</v>
      </c>
      <c r="F24" s="27" t="s">
        <v>53</v>
      </c>
      <c r="G24" s="27" t="s">
        <v>33</v>
      </c>
      <c r="H24" s="28"/>
      <c r="I24" s="5">
        <f t="shared" si="0"/>
        <v>57.76</v>
      </c>
      <c r="J24" s="5">
        <f t="shared" si="1"/>
        <v>27.43</v>
      </c>
      <c r="M24" s="15">
        <v>54</v>
      </c>
      <c r="N24" s="30" t="s">
        <v>76</v>
      </c>
      <c r="O24" s="31">
        <f>VLOOKUP(M24,$A$15:$J$49,9,FALSE)</f>
        <v>52.18</v>
      </c>
      <c r="P24" s="31">
        <f>RANK(O24, $O$3:$O$24, 1)</f>
        <v>1</v>
      </c>
      <c r="R24" s="15">
        <v>74</v>
      </c>
      <c r="S24" s="39" t="s">
        <v>22</v>
      </c>
      <c r="T24" s="46">
        <f>VLOOKUP(R24,$A$36:$J$42,9,FALSE)</f>
        <v>89.06</v>
      </c>
      <c r="U24" s="19">
        <f>RANK(T24,$T$20:$T$26,1)</f>
        <v>3</v>
      </c>
      <c r="W24" s="47" t="s">
        <v>4</v>
      </c>
      <c r="X24" s="47" t="s">
        <v>77</v>
      </c>
      <c r="Y24" s="47" t="s">
        <v>78</v>
      </c>
      <c r="Z24" s="47" t="s">
        <v>79</v>
      </c>
      <c r="AA24" s="47" t="s">
        <v>11</v>
      </c>
    </row>
    <row r="25" spans="1:27" x14ac:dyDescent="0.2">
      <c r="A25" s="15">
        <v>42</v>
      </c>
      <c r="B25" s="16">
        <v>27.53</v>
      </c>
      <c r="C25">
        <v>27.64</v>
      </c>
      <c r="D25" s="18" t="s">
        <v>50</v>
      </c>
      <c r="E25" s="26" t="s">
        <v>44</v>
      </c>
      <c r="F25" s="27" t="s">
        <v>53</v>
      </c>
      <c r="G25" s="27" t="s">
        <v>33</v>
      </c>
      <c r="H25" s="28"/>
      <c r="I25" s="5">
        <f t="shared" si="0"/>
        <v>55.17</v>
      </c>
      <c r="J25" s="5">
        <f t="shared" si="1"/>
        <v>27.53</v>
      </c>
      <c r="R25" s="15">
        <v>93</v>
      </c>
      <c r="S25" s="18" t="s">
        <v>26</v>
      </c>
      <c r="T25" s="16">
        <f>VLOOKUP(R25,$A$36:$J$42,9,FALSE)</f>
        <v>107.05000000000001</v>
      </c>
      <c r="U25">
        <f>RANK(T25,$T$20:$T$26,1)</f>
        <v>6</v>
      </c>
      <c r="W25" t="s">
        <v>80</v>
      </c>
      <c r="X25" s="16">
        <v>129.54</v>
      </c>
      <c r="Y25">
        <v>40</v>
      </c>
      <c r="Z25">
        <f>X25+Y25</f>
        <v>169.54</v>
      </c>
      <c r="AA25">
        <f>RANK(Z25,$Z$25:$Z$33,1)</f>
        <v>8</v>
      </c>
    </row>
    <row r="26" spans="1:27" x14ac:dyDescent="0.2">
      <c r="A26" s="15">
        <v>44</v>
      </c>
      <c r="B26" s="16">
        <v>27.62</v>
      </c>
      <c r="C26">
        <v>27.84</v>
      </c>
      <c r="D26" s="18" t="s">
        <v>55</v>
      </c>
      <c r="E26" s="26" t="s">
        <v>21</v>
      </c>
      <c r="F26" s="27" t="s">
        <v>53</v>
      </c>
      <c r="G26" s="27" t="s">
        <v>33</v>
      </c>
      <c r="H26" s="28"/>
      <c r="I26" s="5">
        <f t="shared" si="0"/>
        <v>55.46</v>
      </c>
      <c r="J26" s="5">
        <f t="shared" si="1"/>
        <v>27.62</v>
      </c>
      <c r="M26" s="11" t="s">
        <v>0</v>
      </c>
      <c r="N26" s="48" t="s">
        <v>81</v>
      </c>
      <c r="O26" t="s">
        <v>8</v>
      </c>
      <c r="P26" t="s">
        <v>82</v>
      </c>
      <c r="R26" s="15">
        <v>76</v>
      </c>
      <c r="S26" s="18" t="s">
        <v>29</v>
      </c>
      <c r="T26" s="16"/>
      <c r="U26" t="e">
        <f>RANK(T26,$T$20:$T$26,1)</f>
        <v>#N/A</v>
      </c>
      <c r="W26" t="s">
        <v>83</v>
      </c>
      <c r="X26">
        <v>102.93</v>
      </c>
      <c r="Y26">
        <v>0</v>
      </c>
      <c r="Z26">
        <f t="shared" ref="Z26:Z33" si="6">X26+Y26</f>
        <v>102.93</v>
      </c>
      <c r="AA26">
        <f t="shared" ref="AA26:AA33" si="7">RANK(Z26,$Z$25:$Z$33,1)</f>
        <v>2</v>
      </c>
    </row>
    <row r="27" spans="1:27" x14ac:dyDescent="0.2">
      <c r="A27" s="15">
        <v>45</v>
      </c>
      <c r="B27" s="16">
        <v>32.68</v>
      </c>
      <c r="C27">
        <v>35.25</v>
      </c>
      <c r="D27" s="18" t="s">
        <v>58</v>
      </c>
      <c r="E27" s="26" t="s">
        <v>16</v>
      </c>
      <c r="F27" s="27" t="s">
        <v>53</v>
      </c>
      <c r="G27" s="27" t="s">
        <v>33</v>
      </c>
      <c r="H27" s="28"/>
      <c r="I27" s="5">
        <f t="shared" si="0"/>
        <v>67.930000000000007</v>
      </c>
      <c r="J27" s="5">
        <f t="shared" si="1"/>
        <v>32.68</v>
      </c>
      <c r="M27" s="15">
        <v>77</v>
      </c>
      <c r="N27" s="18" t="s">
        <v>84</v>
      </c>
      <c r="O27">
        <f>VLOOKUP(M27,$A$43:$J$51,9,FALSE)</f>
        <v>90.050000000000011</v>
      </c>
      <c r="P27">
        <f>RANK(O27, $O$27:$O$35, 1)</f>
        <v>7</v>
      </c>
      <c r="W27" s="31" t="s">
        <v>85</v>
      </c>
      <c r="X27" s="31">
        <v>101.98</v>
      </c>
      <c r="Y27" s="31">
        <v>0</v>
      </c>
      <c r="Z27" s="31">
        <f t="shared" si="6"/>
        <v>101.98</v>
      </c>
      <c r="AA27" s="31">
        <f t="shared" si="7"/>
        <v>1</v>
      </c>
    </row>
    <row r="28" spans="1:27" x14ac:dyDescent="0.2">
      <c r="A28" s="35">
        <v>90</v>
      </c>
      <c r="B28" s="16">
        <v>31.26</v>
      </c>
      <c r="C28">
        <v>29.62</v>
      </c>
      <c r="D28" s="18" t="s">
        <v>61</v>
      </c>
      <c r="E28" s="26" t="s">
        <v>21</v>
      </c>
      <c r="F28" s="27" t="s">
        <v>53</v>
      </c>
      <c r="G28" s="27" t="s">
        <v>33</v>
      </c>
      <c r="H28" s="28"/>
      <c r="I28" s="5">
        <f t="shared" si="0"/>
        <v>60.88</v>
      </c>
      <c r="J28" s="5">
        <f t="shared" si="1"/>
        <v>31.26</v>
      </c>
      <c r="M28" s="15">
        <v>78</v>
      </c>
      <c r="N28" s="18" t="s">
        <v>86</v>
      </c>
      <c r="O28">
        <f>VLOOKUP(M28,$A$43:$J$51,9,FALSE)</f>
        <v>84.009999999999991</v>
      </c>
      <c r="P28">
        <f t="shared" ref="P28:P35" si="8">RANK(O28, $O$27:$O$35, 1)</f>
        <v>6</v>
      </c>
      <c r="W28" t="s">
        <v>87</v>
      </c>
      <c r="X28">
        <v>203.55</v>
      </c>
      <c r="Y28">
        <v>0</v>
      </c>
      <c r="Z28">
        <f t="shared" si="6"/>
        <v>203.55</v>
      </c>
      <c r="AA28">
        <f t="shared" si="7"/>
        <v>9</v>
      </c>
    </row>
    <row r="29" spans="1:27" x14ac:dyDescent="0.2">
      <c r="A29" s="15">
        <v>47</v>
      </c>
      <c r="B29" s="16">
        <v>34.229999999999997</v>
      </c>
      <c r="C29">
        <v>35.119999999999997</v>
      </c>
      <c r="D29" s="18" t="s">
        <v>63</v>
      </c>
      <c r="E29" s="26" t="s">
        <v>36</v>
      </c>
      <c r="F29" s="27" t="s">
        <v>53</v>
      </c>
      <c r="G29" s="27" t="s">
        <v>33</v>
      </c>
      <c r="H29" s="28"/>
      <c r="I29" s="5">
        <f t="shared" si="0"/>
        <v>69.349999999999994</v>
      </c>
      <c r="J29" s="5">
        <f t="shared" si="1"/>
        <v>34.229999999999997</v>
      </c>
      <c r="M29" s="15">
        <v>79</v>
      </c>
      <c r="N29" s="18" t="s">
        <v>88</v>
      </c>
      <c r="O29">
        <f>VLOOKUP(M29,$A$43:$J$51,9,FALSE)</f>
        <v>80.91</v>
      </c>
      <c r="P29">
        <f t="shared" si="8"/>
        <v>5</v>
      </c>
      <c r="S29" s="49" t="s">
        <v>89</v>
      </c>
      <c r="T29" s="14" t="s">
        <v>90</v>
      </c>
      <c r="U29" s="14" t="s">
        <v>11</v>
      </c>
      <c r="W29" t="s">
        <v>91</v>
      </c>
      <c r="X29">
        <v>127.53</v>
      </c>
      <c r="Y29">
        <v>10</v>
      </c>
      <c r="Z29">
        <f t="shared" si="6"/>
        <v>137.53</v>
      </c>
      <c r="AA29">
        <f t="shared" si="7"/>
        <v>7</v>
      </c>
    </row>
    <row r="30" spans="1:27" x14ac:dyDescent="0.2">
      <c r="A30" s="33">
        <v>48</v>
      </c>
      <c r="B30" s="16">
        <v>26.29</v>
      </c>
      <c r="C30">
        <v>26.82</v>
      </c>
      <c r="D30" s="18" t="s">
        <v>66</v>
      </c>
      <c r="E30" s="26" t="s">
        <v>31</v>
      </c>
      <c r="F30" s="27" t="s">
        <v>53</v>
      </c>
      <c r="G30" s="27" t="s">
        <v>33</v>
      </c>
      <c r="H30" s="28"/>
      <c r="I30" s="5">
        <f t="shared" si="0"/>
        <v>53.11</v>
      </c>
      <c r="J30" s="5">
        <f t="shared" si="1"/>
        <v>26.29</v>
      </c>
      <c r="M30" s="15">
        <v>80</v>
      </c>
      <c r="N30" s="18" t="s">
        <v>92</v>
      </c>
      <c r="P30" t="e">
        <f t="shared" si="8"/>
        <v>#N/A</v>
      </c>
      <c r="S30" s="50" t="s">
        <v>15</v>
      </c>
      <c r="T30" s="32">
        <f>T3+T23</f>
        <v>172.24</v>
      </c>
      <c r="U30" s="32">
        <f>RANK(T30,$T$30:$T$33,1)</f>
        <v>2</v>
      </c>
      <c r="W30" t="s">
        <v>93</v>
      </c>
      <c r="X30">
        <v>104.17</v>
      </c>
      <c r="Y30">
        <v>0</v>
      </c>
      <c r="Z30">
        <f t="shared" si="6"/>
        <v>104.17</v>
      </c>
      <c r="AA30">
        <f t="shared" si="7"/>
        <v>4</v>
      </c>
    </row>
    <row r="31" spans="1:27" x14ac:dyDescent="0.2">
      <c r="A31" s="15">
        <v>49</v>
      </c>
      <c r="B31" s="16">
        <v>29.76</v>
      </c>
      <c r="C31">
        <v>30.18</v>
      </c>
      <c r="D31" s="18" t="s">
        <v>68</v>
      </c>
      <c r="E31" s="26" t="s">
        <v>25</v>
      </c>
      <c r="F31" s="27" t="s">
        <v>53</v>
      </c>
      <c r="G31" s="27" t="s">
        <v>33</v>
      </c>
      <c r="H31" s="28"/>
      <c r="I31" s="5">
        <f t="shared" si="0"/>
        <v>59.94</v>
      </c>
      <c r="J31" s="5">
        <f t="shared" si="1"/>
        <v>29.76</v>
      </c>
      <c r="M31" s="15">
        <v>81</v>
      </c>
      <c r="N31" s="18" t="s">
        <v>20</v>
      </c>
      <c r="O31">
        <f>VLOOKUP(M31,$A$43:$J$51,9,FALSE)</f>
        <v>77.39</v>
      </c>
      <c r="P31">
        <f t="shared" si="8"/>
        <v>4</v>
      </c>
      <c r="S31" s="51" t="s">
        <v>22</v>
      </c>
      <c r="T31" s="31">
        <f>T4+T24</f>
        <v>167.7</v>
      </c>
      <c r="U31" s="31">
        <f t="shared" ref="U31:U33" si="9">RANK(T31,$T$30:$T$33,1)</f>
        <v>1</v>
      </c>
      <c r="W31" t="s">
        <v>94</v>
      </c>
      <c r="X31">
        <v>110.47</v>
      </c>
      <c r="Y31">
        <v>0</v>
      </c>
      <c r="Z31">
        <f t="shared" si="6"/>
        <v>110.47</v>
      </c>
      <c r="AA31">
        <f t="shared" si="7"/>
        <v>5</v>
      </c>
    </row>
    <row r="32" spans="1:27" x14ac:dyDescent="0.2">
      <c r="A32" s="15">
        <v>51</v>
      </c>
      <c r="B32" s="16">
        <v>29.23</v>
      </c>
      <c r="C32">
        <v>29.96</v>
      </c>
      <c r="D32" s="18" t="s">
        <v>70</v>
      </c>
      <c r="E32" s="26" t="s">
        <v>27</v>
      </c>
      <c r="F32" s="27" t="s">
        <v>53</v>
      </c>
      <c r="G32" s="27" t="s">
        <v>33</v>
      </c>
      <c r="H32" s="28"/>
      <c r="I32" s="5">
        <f t="shared" si="0"/>
        <v>59.19</v>
      </c>
      <c r="J32" s="5">
        <f t="shared" si="1"/>
        <v>29.23</v>
      </c>
      <c r="M32" s="15">
        <v>82</v>
      </c>
      <c r="N32" s="18" t="s">
        <v>24</v>
      </c>
      <c r="P32" t="e">
        <f t="shared" si="8"/>
        <v>#N/A</v>
      </c>
      <c r="S32" s="18" t="s">
        <v>26</v>
      </c>
      <c r="T32">
        <f>T5+T25</f>
        <v>184.69</v>
      </c>
      <c r="U32">
        <f t="shared" si="9"/>
        <v>3</v>
      </c>
      <c r="W32" t="s">
        <v>95</v>
      </c>
      <c r="X32">
        <v>112.2</v>
      </c>
      <c r="Y32">
        <v>0</v>
      </c>
      <c r="Z32">
        <f t="shared" si="6"/>
        <v>112.2</v>
      </c>
      <c r="AA32">
        <f t="shared" si="7"/>
        <v>6</v>
      </c>
    </row>
    <row r="33" spans="1:27" x14ac:dyDescent="0.2">
      <c r="A33" s="15">
        <v>52</v>
      </c>
      <c r="B33" s="16">
        <v>30.47</v>
      </c>
      <c r="C33">
        <v>29.76</v>
      </c>
      <c r="D33" s="18" t="s">
        <v>72</v>
      </c>
      <c r="E33" s="26" t="s">
        <v>44</v>
      </c>
      <c r="F33" s="27" t="s">
        <v>53</v>
      </c>
      <c r="G33" s="27" t="s">
        <v>33</v>
      </c>
      <c r="H33" s="28"/>
      <c r="I33" s="5">
        <f t="shared" si="0"/>
        <v>60.230000000000004</v>
      </c>
      <c r="J33" s="5">
        <f t="shared" si="1"/>
        <v>30.47</v>
      </c>
      <c r="M33" s="15">
        <v>83</v>
      </c>
      <c r="N33" s="30" t="s">
        <v>28</v>
      </c>
      <c r="O33" s="31">
        <f>VLOOKUP(M33,$A$43:$J$51,9,FALSE)</f>
        <v>70.37</v>
      </c>
      <c r="P33" s="31">
        <f t="shared" si="8"/>
        <v>1</v>
      </c>
      <c r="S33" s="18" t="s">
        <v>29</v>
      </c>
      <c r="U33" t="e">
        <f t="shared" si="9"/>
        <v>#N/A</v>
      </c>
      <c r="W33" t="s">
        <v>96</v>
      </c>
      <c r="X33">
        <v>103.46</v>
      </c>
      <c r="Y33">
        <v>0</v>
      </c>
      <c r="Z33">
        <f t="shared" si="6"/>
        <v>103.46</v>
      </c>
      <c r="AA33">
        <f t="shared" si="7"/>
        <v>3</v>
      </c>
    </row>
    <row r="34" spans="1:27" x14ac:dyDescent="0.2">
      <c r="A34" s="33">
        <v>53</v>
      </c>
      <c r="B34" s="16">
        <v>28.44</v>
      </c>
      <c r="C34">
        <v>28.04</v>
      </c>
      <c r="D34" s="18" t="s">
        <v>74</v>
      </c>
      <c r="E34" s="26" t="s">
        <v>36</v>
      </c>
      <c r="F34" s="27" t="s">
        <v>53</v>
      </c>
      <c r="G34" s="27" t="s">
        <v>97</v>
      </c>
      <c r="H34" s="28"/>
      <c r="I34" s="5">
        <f t="shared" si="0"/>
        <v>56.480000000000004</v>
      </c>
      <c r="J34" s="5">
        <f t="shared" si="1"/>
        <v>28.44</v>
      </c>
      <c r="M34" s="52">
        <v>84</v>
      </c>
      <c r="N34" s="53" t="s">
        <v>74</v>
      </c>
      <c r="O34" s="32">
        <f>VLOOKUP(M34,$A$43:$J$51,9,FALSE)</f>
        <v>72.88</v>
      </c>
      <c r="P34" s="32">
        <f t="shared" si="8"/>
        <v>2</v>
      </c>
    </row>
    <row r="35" spans="1:27" x14ac:dyDescent="0.2">
      <c r="A35" s="33">
        <v>54</v>
      </c>
      <c r="B35" s="16">
        <v>26.06</v>
      </c>
      <c r="C35">
        <v>26.12</v>
      </c>
      <c r="D35" s="18" t="s">
        <v>76</v>
      </c>
      <c r="E35" s="26" t="s">
        <v>31</v>
      </c>
      <c r="F35" s="27" t="s">
        <v>53</v>
      </c>
      <c r="G35" s="27" t="s">
        <v>33</v>
      </c>
      <c r="H35" s="28"/>
      <c r="I35" s="5">
        <f t="shared" si="0"/>
        <v>52.18</v>
      </c>
      <c r="J35" s="5">
        <f t="shared" si="1"/>
        <v>26.06</v>
      </c>
      <c r="M35" s="54">
        <v>95</v>
      </c>
      <c r="N35" s="19" t="s">
        <v>52</v>
      </c>
      <c r="O35" s="19">
        <f>VLOOKUP(M35,$A$43:$J$51,9,FALSE)</f>
        <v>75.72</v>
      </c>
      <c r="P35" s="19">
        <f t="shared" si="8"/>
        <v>3</v>
      </c>
      <c r="S35" s="49" t="s">
        <v>98</v>
      </c>
      <c r="T35" s="14" t="s">
        <v>90</v>
      </c>
      <c r="U35" s="14" t="s">
        <v>11</v>
      </c>
    </row>
    <row r="36" spans="1:27" x14ac:dyDescent="0.2">
      <c r="A36" s="15">
        <v>70</v>
      </c>
      <c r="B36" s="16">
        <v>46.74</v>
      </c>
      <c r="C36">
        <v>47.54</v>
      </c>
      <c r="D36" s="18" t="s">
        <v>69</v>
      </c>
      <c r="E36" s="26" t="s">
        <v>59</v>
      </c>
      <c r="F36" s="27" t="s">
        <v>17</v>
      </c>
      <c r="G36" s="27" t="s">
        <v>99</v>
      </c>
      <c r="H36" s="28"/>
      <c r="I36" s="5">
        <f t="shared" si="0"/>
        <v>94.28</v>
      </c>
      <c r="J36" s="5">
        <f t="shared" si="1"/>
        <v>46.74</v>
      </c>
      <c r="S36" s="34" t="s">
        <v>20</v>
      </c>
      <c r="T36" s="32">
        <f>O3+O31</f>
        <v>137.92000000000002</v>
      </c>
      <c r="U36" s="32">
        <f>RANK(T36,$T$36:$T$39,1)</f>
        <v>2</v>
      </c>
    </row>
    <row r="37" spans="1:27" x14ac:dyDescent="0.2">
      <c r="A37" s="15">
        <v>71</v>
      </c>
      <c r="B37" s="16">
        <v>44.15</v>
      </c>
      <c r="C37">
        <v>44.04</v>
      </c>
      <c r="D37" s="18" t="s">
        <v>71</v>
      </c>
      <c r="E37" s="26" t="s">
        <v>64</v>
      </c>
      <c r="F37" s="27" t="s">
        <v>17</v>
      </c>
      <c r="G37" s="27" t="s">
        <v>99</v>
      </c>
      <c r="H37" s="28"/>
      <c r="I37" s="5">
        <f t="shared" si="0"/>
        <v>88.19</v>
      </c>
      <c r="J37" s="5">
        <f t="shared" si="1"/>
        <v>44.15</v>
      </c>
      <c r="S37" s="18" t="s">
        <v>24</v>
      </c>
      <c r="U37" t="e">
        <f>RANK(T37,$T$36:$T$39,1)</f>
        <v>#N/A</v>
      </c>
    </row>
    <row r="38" spans="1:27" x14ac:dyDescent="0.2">
      <c r="A38" s="15">
        <v>72</v>
      </c>
      <c r="B38" s="16">
        <v>44.38</v>
      </c>
      <c r="C38">
        <v>43.98</v>
      </c>
      <c r="D38" s="18" t="s">
        <v>73</v>
      </c>
      <c r="E38" s="26" t="s">
        <v>59</v>
      </c>
      <c r="F38" s="27" t="s">
        <v>17</v>
      </c>
      <c r="G38" s="27" t="s">
        <v>99</v>
      </c>
      <c r="H38" s="28"/>
      <c r="I38" s="5">
        <f t="shared" si="0"/>
        <v>88.36</v>
      </c>
      <c r="J38" s="5">
        <f t="shared" si="1"/>
        <v>44.38</v>
      </c>
      <c r="S38" s="30" t="s">
        <v>28</v>
      </c>
      <c r="T38" s="31">
        <f>O5+O33</f>
        <v>126.10000000000001</v>
      </c>
      <c r="U38" s="31">
        <f>RANK(T38,$T$36:$T$39,1)</f>
        <v>1</v>
      </c>
    </row>
    <row r="39" spans="1:27" x14ac:dyDescent="0.2">
      <c r="A39" s="35">
        <v>73</v>
      </c>
      <c r="B39" s="16">
        <v>45.91</v>
      </c>
      <c r="C39">
        <v>44.32</v>
      </c>
      <c r="D39" s="18" t="s">
        <v>15</v>
      </c>
      <c r="E39" s="26" t="s">
        <v>16</v>
      </c>
      <c r="F39" s="27" t="s">
        <v>17</v>
      </c>
      <c r="G39" s="27" t="s">
        <v>18</v>
      </c>
      <c r="H39" s="28" t="s">
        <v>19</v>
      </c>
      <c r="I39" s="5">
        <f t="shared" si="0"/>
        <v>90.22999999999999</v>
      </c>
      <c r="J39" s="5">
        <f t="shared" si="1"/>
        <v>45.91</v>
      </c>
      <c r="S39" s="41" t="s">
        <v>74</v>
      </c>
      <c r="T39">
        <f>O6+O34</f>
        <v>140.93</v>
      </c>
      <c r="U39">
        <f>RANK(T39,$T$36:$T$39,1)</f>
        <v>3</v>
      </c>
    </row>
    <row r="40" spans="1:27" x14ac:dyDescent="0.2">
      <c r="A40" s="15">
        <v>74</v>
      </c>
      <c r="B40" s="16">
        <v>43.7</v>
      </c>
      <c r="C40">
        <v>45.36</v>
      </c>
      <c r="D40" s="18" t="s">
        <v>22</v>
      </c>
      <c r="E40" s="26" t="s">
        <v>62</v>
      </c>
      <c r="F40" s="27" t="s">
        <v>17</v>
      </c>
      <c r="G40" s="27" t="s">
        <v>18</v>
      </c>
      <c r="H40" s="28" t="s">
        <v>19</v>
      </c>
      <c r="I40" s="5">
        <f t="shared" si="0"/>
        <v>89.06</v>
      </c>
      <c r="J40" s="5">
        <f t="shared" si="1"/>
        <v>43.7</v>
      </c>
    </row>
    <row r="41" spans="1:27" x14ac:dyDescent="0.2">
      <c r="A41" s="35">
        <v>93</v>
      </c>
      <c r="B41" s="16">
        <v>62.59</v>
      </c>
      <c r="C41">
        <v>44.46</v>
      </c>
      <c r="D41" s="18" t="s">
        <v>26</v>
      </c>
      <c r="E41" s="26" t="s">
        <v>100</v>
      </c>
      <c r="F41" s="27" t="s">
        <v>17</v>
      </c>
      <c r="G41" s="27" t="s">
        <v>18</v>
      </c>
      <c r="H41" s="28" t="s">
        <v>19</v>
      </c>
      <c r="I41" s="5">
        <f t="shared" si="0"/>
        <v>107.05000000000001</v>
      </c>
      <c r="J41" s="5">
        <f t="shared" si="1"/>
        <v>62.59</v>
      </c>
    </row>
    <row r="42" spans="1:27" x14ac:dyDescent="0.2">
      <c r="A42" s="15">
        <v>76</v>
      </c>
      <c r="B42" s="16" t="s">
        <v>57</v>
      </c>
      <c r="C42">
        <v>46.02</v>
      </c>
      <c r="D42" s="18" t="s">
        <v>29</v>
      </c>
      <c r="E42" s="26" t="s">
        <v>59</v>
      </c>
      <c r="F42" s="27" t="s">
        <v>17</v>
      </c>
      <c r="G42" s="27" t="s">
        <v>18</v>
      </c>
      <c r="H42" s="28" t="s">
        <v>19</v>
      </c>
      <c r="I42" s="5" t="e">
        <f t="shared" si="0"/>
        <v>#VALUE!</v>
      </c>
      <c r="J42" s="5">
        <f t="shared" si="1"/>
        <v>76</v>
      </c>
    </row>
    <row r="43" spans="1:27" x14ac:dyDescent="0.2">
      <c r="A43" s="33">
        <v>77</v>
      </c>
      <c r="B43" s="16">
        <v>44.6</v>
      </c>
      <c r="C43">
        <v>45.45</v>
      </c>
      <c r="D43" s="18" t="s">
        <v>84</v>
      </c>
      <c r="E43" s="26" t="s">
        <v>64</v>
      </c>
      <c r="F43" s="27" t="s">
        <v>53</v>
      </c>
      <c r="G43" s="27" t="s">
        <v>99</v>
      </c>
      <c r="H43" s="28"/>
      <c r="I43" s="5">
        <f t="shared" si="0"/>
        <v>90.050000000000011</v>
      </c>
      <c r="J43" s="5">
        <f t="shared" si="1"/>
        <v>44.6</v>
      </c>
    </row>
    <row r="44" spans="1:27" x14ac:dyDescent="0.2">
      <c r="A44" s="15">
        <v>78</v>
      </c>
      <c r="B44" s="16">
        <v>41.82</v>
      </c>
      <c r="C44">
        <v>42.19</v>
      </c>
      <c r="D44" s="18" t="s">
        <v>86</v>
      </c>
      <c r="E44" s="26" t="s">
        <v>59</v>
      </c>
      <c r="F44" s="27" t="s">
        <v>53</v>
      </c>
      <c r="G44" s="27" t="s">
        <v>101</v>
      </c>
      <c r="H44" s="28"/>
      <c r="I44" s="5">
        <f t="shared" si="0"/>
        <v>84.009999999999991</v>
      </c>
      <c r="J44" s="5">
        <f t="shared" si="1"/>
        <v>41.82</v>
      </c>
    </row>
    <row r="45" spans="1:27" x14ac:dyDescent="0.2">
      <c r="A45" s="15">
        <v>79</v>
      </c>
      <c r="B45" s="16">
        <v>40.729999999999997</v>
      </c>
      <c r="C45">
        <v>40.18</v>
      </c>
      <c r="D45" s="18" t="s">
        <v>88</v>
      </c>
      <c r="E45" s="26" t="s">
        <v>64</v>
      </c>
      <c r="F45" s="27" t="s">
        <v>53</v>
      </c>
      <c r="G45" s="27" t="s">
        <v>99</v>
      </c>
      <c r="H45" s="28"/>
      <c r="I45" s="5">
        <f t="shared" si="0"/>
        <v>80.91</v>
      </c>
      <c r="J45" s="5">
        <f t="shared" si="1"/>
        <v>40.729999999999997</v>
      </c>
    </row>
    <row r="46" spans="1:27" x14ac:dyDescent="0.2">
      <c r="A46" s="15">
        <v>80</v>
      </c>
      <c r="B46" s="16" t="s">
        <v>38</v>
      </c>
      <c r="C46">
        <v>62.93</v>
      </c>
      <c r="D46" s="18" t="s">
        <v>92</v>
      </c>
      <c r="E46" s="26" t="s">
        <v>64</v>
      </c>
      <c r="F46" s="27" t="s">
        <v>53</v>
      </c>
      <c r="G46" s="27" t="s">
        <v>99</v>
      </c>
      <c r="H46" s="28"/>
      <c r="I46" s="5" t="e">
        <f t="shared" si="0"/>
        <v>#VALUE!</v>
      </c>
      <c r="J46" s="5">
        <f t="shared" si="1"/>
        <v>80</v>
      </c>
    </row>
    <row r="47" spans="1:27" x14ac:dyDescent="0.2">
      <c r="A47" s="15">
        <v>81</v>
      </c>
      <c r="B47" s="16">
        <v>38.01</v>
      </c>
      <c r="C47">
        <v>39.380000000000003</v>
      </c>
      <c r="D47" s="18" t="s">
        <v>20</v>
      </c>
      <c r="E47" s="26" t="s">
        <v>62</v>
      </c>
      <c r="F47" s="27" t="s">
        <v>53</v>
      </c>
      <c r="G47" s="27" t="s">
        <v>18</v>
      </c>
      <c r="H47" s="28" t="s">
        <v>54</v>
      </c>
      <c r="I47" s="5">
        <f t="shared" si="0"/>
        <v>77.39</v>
      </c>
      <c r="J47" s="5">
        <f t="shared" si="1"/>
        <v>38.01</v>
      </c>
    </row>
    <row r="48" spans="1:27" x14ac:dyDescent="0.2">
      <c r="A48" s="15">
        <v>82</v>
      </c>
      <c r="B48" s="16">
        <v>39.409999999999997</v>
      </c>
      <c r="C48">
        <v>39.72</v>
      </c>
      <c r="D48" s="18" t="s">
        <v>24</v>
      </c>
      <c r="E48" s="26" t="s">
        <v>102</v>
      </c>
      <c r="F48" s="27" t="s">
        <v>53</v>
      </c>
      <c r="G48" s="27" t="s">
        <v>18</v>
      </c>
      <c r="H48" s="28" t="s">
        <v>54</v>
      </c>
      <c r="I48" s="5">
        <f t="shared" si="0"/>
        <v>79.13</v>
      </c>
      <c r="J48" s="5">
        <f t="shared" si="1"/>
        <v>39.409999999999997</v>
      </c>
    </row>
    <row r="49" spans="1:10" x14ac:dyDescent="0.2">
      <c r="A49" s="35">
        <v>83</v>
      </c>
      <c r="B49" s="16">
        <v>35.43</v>
      </c>
      <c r="C49">
        <v>34.94</v>
      </c>
      <c r="D49" s="18" t="s">
        <v>28</v>
      </c>
      <c r="E49" s="26" t="s">
        <v>62</v>
      </c>
      <c r="F49" s="27" t="s">
        <v>53</v>
      </c>
      <c r="G49" s="27" t="s">
        <v>18</v>
      </c>
      <c r="H49" s="28" t="s">
        <v>60</v>
      </c>
      <c r="I49" s="5">
        <f t="shared" si="0"/>
        <v>70.37</v>
      </c>
      <c r="J49" s="5">
        <f t="shared" si="1"/>
        <v>35.43</v>
      </c>
    </row>
    <row r="50" spans="1:10" x14ac:dyDescent="0.2">
      <c r="A50" s="55">
        <v>84</v>
      </c>
      <c r="B50" s="16">
        <v>36.72</v>
      </c>
      <c r="C50">
        <v>36.159999999999997</v>
      </c>
      <c r="D50" s="56" t="s">
        <v>74</v>
      </c>
      <c r="E50" s="57" t="s">
        <v>103</v>
      </c>
      <c r="F50" s="58" t="s">
        <v>53</v>
      </c>
      <c r="G50" s="58" t="s">
        <v>99</v>
      </c>
      <c r="H50" s="59" t="s">
        <v>54</v>
      </c>
      <c r="I50" s="5">
        <f t="shared" si="0"/>
        <v>72.88</v>
      </c>
      <c r="J50" s="5">
        <f t="shared" si="1"/>
        <v>36.72</v>
      </c>
    </row>
    <row r="51" spans="1:10" x14ac:dyDescent="0.2">
      <c r="A51" s="35">
        <v>95</v>
      </c>
      <c r="B51" s="16">
        <v>38.450000000000003</v>
      </c>
      <c r="C51">
        <v>37.270000000000003</v>
      </c>
      <c r="D51" s="18" t="s">
        <v>52</v>
      </c>
      <c r="E51" s="26" t="s">
        <v>62</v>
      </c>
      <c r="F51" s="27" t="s">
        <v>53</v>
      </c>
      <c r="G51" s="27" t="s">
        <v>33</v>
      </c>
      <c r="H51" s="28"/>
      <c r="I51" s="5">
        <f t="shared" si="0"/>
        <v>75.72</v>
      </c>
      <c r="J51" s="5">
        <f t="shared" si="1"/>
        <v>38.450000000000003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Finestone</dc:creator>
  <cp:lastModifiedBy>Ben Finestone</cp:lastModifiedBy>
  <dcterms:created xsi:type="dcterms:W3CDTF">2026-05-03T21:28:46Z</dcterms:created>
  <dcterms:modified xsi:type="dcterms:W3CDTF">2026-05-03T21:31:22Z</dcterms:modified>
</cp:coreProperties>
</file>